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65431" windowWidth="12120" windowHeight="9120" tabRatio="776" activeTab="0"/>
  </bookViews>
  <sheets>
    <sheet name="Directions" sheetId="1" r:id="rId1"/>
    <sheet name="Setup" sheetId="2" r:id="rId2"/>
    <sheet name="Year 1" sheetId="3" r:id="rId3"/>
    <sheet name="Year 2" sheetId="4" r:id="rId4"/>
    <sheet name="Year 3" sheetId="5" r:id="rId5"/>
    <sheet name="Year 4" sheetId="6" r:id="rId6"/>
    <sheet name="Year 5" sheetId="7" r:id="rId7"/>
    <sheet name="ED form 524 summary" sheetId="8" r:id="rId8"/>
    <sheet name="ADE 701d" sheetId="9" r:id="rId9"/>
    <sheet name="ADE 701b" sheetId="10" r:id="rId10"/>
    <sheet name="Year 6" sheetId="11" r:id="rId11"/>
    <sheet name="Year 7" sheetId="12" r:id="rId12"/>
    <sheet name="Year 8" sheetId="13" r:id="rId13"/>
    <sheet name="Year 9" sheetId="14" r:id="rId14"/>
  </sheets>
  <definedNames>
    <definedName name="_xlnm.Print_Area" localSheetId="7">'ED form 524 summary'!$A$1:$G$32</definedName>
    <definedName name="_xlnm.Print_Area" localSheetId="1">'Setup'!$A$3:$J$35</definedName>
    <definedName name="_xlnm.Print_Area" localSheetId="2">'Year 1'!$A$1:$K$170</definedName>
    <definedName name="_xlnm.Print_Area" localSheetId="3">'Year 2'!$A$1:$K$170</definedName>
    <definedName name="_xlnm.Print_Area" localSheetId="4">'Year 3'!$A$1:$K$170</definedName>
    <definedName name="_xlnm.Print_Area" localSheetId="5">'Year 4'!$A$1:$K$170</definedName>
    <definedName name="_xlnm.Print_Area" localSheetId="6">'Year 5'!$A$1:$K$170</definedName>
    <definedName name="_xlnm.Print_Area" localSheetId="10">'Year 6'!$A$1:$K$170</definedName>
    <definedName name="_xlnm.Print_Area" localSheetId="11">'Year 7'!$A$1:$K$170</definedName>
    <definedName name="_xlnm.Print_Area" localSheetId="12">'Year 8'!$A$1:$K$170</definedName>
    <definedName name="_xlnm.Print_Area" localSheetId="13">'Year 9'!$A$1:$K$170</definedName>
    <definedName name="_xlnm.Print_Titles" localSheetId="2">'Year 1'!$11:$12</definedName>
    <definedName name="_xlnm.Print_Titles" localSheetId="3">'Year 2'!$11:$12</definedName>
    <definedName name="_xlnm.Print_Titles" localSheetId="4">'Year 3'!$11:$12</definedName>
    <definedName name="_xlnm.Print_Titles" localSheetId="5">'Year 4'!$11:$12</definedName>
    <definedName name="_xlnm.Print_Titles" localSheetId="6">'Year 5'!$11:$12</definedName>
    <definedName name="_xlnm.Print_Titles" localSheetId="10">'Year 6'!$11:$12</definedName>
    <definedName name="_xlnm.Print_Titles" localSheetId="11">'Year 7'!$11:$12</definedName>
    <definedName name="_xlnm.Print_Titles" localSheetId="12">'Year 8'!$11:$12</definedName>
    <definedName name="_xlnm.Print_Titles" localSheetId="13">'Year 9'!$11:$12</definedName>
    <definedName name="projAuthority">'Setup'!$B$10</definedName>
    <definedName name="projCategory">'Setup'!$B$21</definedName>
    <definedName name="projDirector">'Setup'!$B$14</definedName>
    <definedName name="projDraftDate">'Setup'!$B$7</definedName>
    <definedName name="projDraftNum">'Setup'!$B$6</definedName>
    <definedName name="projEndDate">'Setup'!$B$16</definedName>
    <definedName name="projLongName">'Setup'!$B$12</definedName>
    <definedName name="projMainTitle">'Setup'!$B$9</definedName>
    <definedName name="projOrgCode">'Setup'!$B$19</definedName>
    <definedName name="projSalaryFactor">'Setup'!$B$22</definedName>
    <definedName name="projShortName">'Setup'!$B$5</definedName>
    <definedName name="projSource">'Setup'!$B$18</definedName>
    <definedName name="projStartDate">'Setup'!$B$15</definedName>
  </definedNames>
  <calcPr fullCalcOnLoad="1"/>
</workbook>
</file>

<file path=xl/comments11.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12.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13.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14.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3.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B92" authorId="0">
      <text>
        <r>
          <rPr>
            <sz val="8"/>
            <rFont val="Tahoma"/>
            <family val="0"/>
          </rPr>
          <t xml:space="preserve">
enter name or description</t>
        </r>
      </text>
    </comment>
    <comment ref="D49" authorId="0">
      <text>
        <r>
          <rPr>
            <sz val="8"/>
            <rFont val="Tahoma"/>
            <family val="0"/>
          </rPr>
          <t xml:space="preserve">
enter % time</t>
        </r>
      </text>
    </comment>
    <comment ref="E49" authorId="0">
      <text>
        <r>
          <rPr>
            <sz val="8"/>
            <rFont val="Tahoma"/>
            <family val="0"/>
          </rPr>
          <t>number of GAs</t>
        </r>
      </text>
    </comment>
    <comment ref="E76" authorId="0">
      <text>
        <r>
          <rPr>
            <sz val="8"/>
            <rFont val="Tahoma"/>
            <family val="0"/>
          </rPr>
          <t xml:space="preserve">
example: Data analysis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4.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b/>
            <sz val="8"/>
            <rFont val="Tahoma"/>
            <family val="0"/>
          </rPr>
          <t xml:space="preserve">
</t>
        </r>
        <r>
          <rPr>
            <sz val="8"/>
            <rFont val="Tahoma"/>
            <family val="0"/>
          </rPr>
          <t>from s/c base calculation below</t>
        </r>
      </text>
    </comment>
    <comment ref="J174" authorId="0">
      <text>
        <r>
          <rPr>
            <sz val="8"/>
            <rFont val="Tahoma"/>
            <family val="0"/>
          </rPr>
          <t xml:space="preserve">
to be hand entered</t>
        </r>
      </text>
    </comment>
  </commentList>
</comments>
</file>

<file path=xl/comments5.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6.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7.xml><?xml version="1.0" encoding="utf-8"?>
<comments xmlns="http://schemas.openxmlformats.org/spreadsheetml/2006/main">
  <authors>
    <author>panico</author>
  </authors>
  <commentList>
    <comment ref="H68" authorId="0">
      <text>
        <r>
          <rPr>
            <sz val="8"/>
            <rFont val="Tahoma"/>
            <family val="0"/>
          </rPr>
          <t xml:space="preserve">
reduce based on FTE</t>
        </r>
      </text>
    </comment>
    <comment ref="D49" authorId="0">
      <text>
        <r>
          <rPr>
            <sz val="8"/>
            <rFont val="Tahoma"/>
            <family val="0"/>
          </rPr>
          <t xml:space="preserve">
enter % time</t>
        </r>
      </text>
    </comment>
    <comment ref="E49" authorId="0">
      <text>
        <r>
          <rPr>
            <sz val="8"/>
            <rFont val="Tahoma"/>
            <family val="0"/>
          </rPr>
          <t>number of GAs</t>
        </r>
      </text>
    </comment>
    <comment ref="D54" authorId="0">
      <text>
        <r>
          <rPr>
            <sz val="8"/>
            <rFont val="Tahoma"/>
            <family val="0"/>
          </rPr>
          <t xml:space="preserve">
enter % time</t>
        </r>
      </text>
    </comment>
    <comment ref="E54" authorId="0">
      <text>
        <r>
          <rPr>
            <sz val="8"/>
            <rFont val="Tahoma"/>
            <family val="0"/>
          </rPr>
          <t>number of GAs</t>
        </r>
      </text>
    </comment>
    <comment ref="D59" authorId="0">
      <text>
        <r>
          <rPr>
            <sz val="8"/>
            <rFont val="Tahoma"/>
            <family val="0"/>
          </rPr>
          <t xml:space="preserve">
enter % time</t>
        </r>
      </text>
    </comment>
    <comment ref="E59" authorId="0">
      <text>
        <r>
          <rPr>
            <sz val="8"/>
            <rFont val="Tahoma"/>
            <family val="0"/>
          </rPr>
          <t>number of GAs</t>
        </r>
      </text>
    </comment>
    <comment ref="D64" authorId="0">
      <text>
        <r>
          <rPr>
            <sz val="8"/>
            <rFont val="Tahoma"/>
            <family val="0"/>
          </rPr>
          <t xml:space="preserve">
enter % time</t>
        </r>
      </text>
    </comment>
    <comment ref="E64" authorId="0">
      <text>
        <r>
          <rPr>
            <sz val="8"/>
            <rFont val="Tahoma"/>
            <family val="0"/>
          </rPr>
          <t>number of GAs</t>
        </r>
      </text>
    </comment>
    <comment ref="B92" authorId="0">
      <text>
        <r>
          <rPr>
            <sz val="8"/>
            <rFont val="Tahoma"/>
            <family val="0"/>
          </rPr>
          <t xml:space="preserve">
enter name or description</t>
        </r>
      </text>
    </comment>
    <comment ref="D169" authorId="0">
      <text>
        <r>
          <rPr>
            <sz val="8"/>
            <rFont val="Tahoma"/>
            <family val="0"/>
          </rPr>
          <t xml:space="preserve">
IDC %</t>
        </r>
      </text>
    </comment>
    <comment ref="H169" authorId="0">
      <text>
        <r>
          <rPr>
            <sz val="8"/>
            <rFont val="Tahoma"/>
            <family val="0"/>
          </rPr>
          <t xml:space="preserve">
from s/c base calculation below</t>
        </r>
      </text>
    </comment>
    <comment ref="J174" authorId="0">
      <text>
        <r>
          <rPr>
            <sz val="8"/>
            <rFont val="Tahoma"/>
            <family val="0"/>
          </rPr>
          <t xml:space="preserve">
to be hand entered</t>
        </r>
      </text>
    </comment>
  </commentList>
</comments>
</file>

<file path=xl/comments9.xml><?xml version="1.0" encoding="utf-8"?>
<comments xmlns="http://schemas.openxmlformats.org/spreadsheetml/2006/main">
  <authors>
    <author>College of Education</author>
  </authors>
  <commentList>
    <comment ref="B10" authorId="0">
      <text>
        <r>
          <rPr>
            <b/>
            <sz val="8"/>
            <rFont val="Tahoma"/>
            <family val="0"/>
          </rPr>
          <t>College of Education:</t>
        </r>
        <r>
          <rPr>
            <sz val="8"/>
            <rFont val="Tahoma"/>
            <family val="0"/>
          </rPr>
          <t xml:space="preserve">
includes all salaries except for staff and students</t>
        </r>
      </text>
    </comment>
    <comment ref="B11" authorId="0">
      <text>
        <r>
          <rPr>
            <b/>
            <sz val="8"/>
            <rFont val="Tahoma"/>
            <family val="0"/>
          </rPr>
          <t>College of Education:</t>
        </r>
        <r>
          <rPr>
            <sz val="8"/>
            <rFont val="Tahoma"/>
            <family val="0"/>
          </rPr>
          <t xml:space="preserve">
includes staff and students</t>
        </r>
      </text>
    </comment>
  </commentList>
</comments>
</file>

<file path=xl/sharedStrings.xml><?xml version="1.0" encoding="utf-8"?>
<sst xmlns="http://schemas.openxmlformats.org/spreadsheetml/2006/main" count="1271" uniqueCount="317">
  <si>
    <t>TOTAL INDIRECT COST:</t>
  </si>
  <si>
    <t>MTDC</t>
  </si>
  <si>
    <t>GRAND TOTAL:</t>
  </si>
  <si>
    <t>Subcontract Base Calculation</t>
  </si>
  <si>
    <t>Total</t>
  </si>
  <si>
    <t>Sponsor</t>
  </si>
  <si>
    <t>Project Year:</t>
  </si>
  <si>
    <t>Factor:</t>
  </si>
  <si>
    <t>Fiscal Year:</t>
  </si>
  <si>
    <t>SALARIES/WAGES</t>
  </si>
  <si>
    <t>Faculty:</t>
  </si>
  <si>
    <t>Amount</t>
  </si>
  <si>
    <t>Months</t>
  </si>
  <si>
    <t>Staff:</t>
  </si>
  <si>
    <t>Number</t>
  </si>
  <si>
    <t>@</t>
  </si>
  <si>
    <t>Temporary-hourly:</t>
  </si>
  <si>
    <t>Hours</t>
  </si>
  <si>
    <t>/hr</t>
  </si>
  <si>
    <t>TOTAL SALARIES/WAGES:</t>
  </si>
  <si>
    <t>Base</t>
  </si>
  <si>
    <t>Faculty</t>
  </si>
  <si>
    <t>Subcontracts:</t>
  </si>
  <si>
    <t>TOTAL DIRECT COST:</t>
  </si>
  <si>
    <t>GENERAL INFORMATION:</t>
  </si>
  <si>
    <t>Project Short Reference:</t>
  </si>
  <si>
    <t>Revision Date:</t>
  </si>
  <si>
    <t>Authority:</t>
  </si>
  <si>
    <t>Project Title:</t>
  </si>
  <si>
    <t>Start Date:</t>
  </si>
  <si>
    <t>End Date:</t>
  </si>
  <si>
    <t>Category:</t>
  </si>
  <si>
    <t>Salary Increase Factor:</t>
  </si>
  <si>
    <t>Years in Project:</t>
  </si>
  <si>
    <t>Project Year</t>
  </si>
  <si>
    <t>Fiscal Year</t>
  </si>
  <si>
    <t>Project Period:</t>
  </si>
  <si>
    <t>TOTAL</t>
  </si>
  <si>
    <t>Salary</t>
  </si>
  <si>
    <t>Staff</t>
  </si>
  <si>
    <t>2009-2010</t>
  </si>
  <si>
    <t>2010-2011</t>
  </si>
  <si>
    <t>2011-2012</t>
  </si>
  <si>
    <t>2012-2013</t>
  </si>
  <si>
    <t>2013-2014</t>
  </si>
  <si>
    <t>2014-2015</t>
  </si>
  <si>
    <t>2015-2016</t>
  </si>
  <si>
    <t>2016-2017</t>
  </si>
  <si>
    <t>2017-2018</t>
  </si>
  <si>
    <t>Assistant I</t>
  </si>
  <si>
    <t>Assistant II</t>
  </si>
  <si>
    <t>Associate I</t>
  </si>
  <si>
    <t>Associate II</t>
  </si>
  <si>
    <t>Other/Adjuncts</t>
  </si>
  <si>
    <t>EMPLOYEE RELATED EXPENSES:</t>
  </si>
  <si>
    <t>TOTAL EMPLOYEE RELATED EXPENSES:</t>
  </si>
  <si>
    <t>TOTAL DIRECT COST FOR IDC CALC:</t>
  </si>
  <si>
    <t>TOTAL SALARIES/WAGES and ERE:</t>
  </si>
  <si>
    <t>LESS STUDENT SUPPORT &amp; EQUIPMENT:</t>
  </si>
  <si>
    <t>LESS SUBCONTRACTS:</t>
  </si>
  <si>
    <t>College of Education</t>
  </si>
  <si>
    <t>Semesters</t>
  </si>
  <si>
    <t>Regents of the University of Arizona</t>
  </si>
  <si>
    <t>Dean's Office</t>
  </si>
  <si>
    <t>EDP</t>
  </si>
  <si>
    <t>Summer GA Appointments:</t>
  </si>
  <si>
    <t>Per Hour</t>
  </si>
  <si>
    <t>Student Workers</t>
  </si>
  <si>
    <t>Other/Adjunct:</t>
  </si>
  <si>
    <t>Sponsor:</t>
  </si>
  <si>
    <r>
      <t xml:space="preserve">Multi-Year Project Setup Sheet </t>
    </r>
    <r>
      <rPr>
        <b/>
        <sz val="10"/>
        <color indexed="12"/>
        <rFont val="Palatino"/>
        <family val="1"/>
      </rPr>
      <t xml:space="preserve"> Fill in blue highlighted areas for each grant</t>
    </r>
  </si>
  <si>
    <t>Update red areas yearly</t>
  </si>
  <si>
    <t>UA Faculty Consultants:</t>
  </si>
  <si>
    <t>reduce months based on FTE</t>
  </si>
  <si>
    <t>CONSULTANTS (external):</t>
  </si>
  <si>
    <t>STUDENT SUPPORT:</t>
  </si>
  <si>
    <t>EQUIPMENT (over $5000/piece):</t>
  </si>
  <si>
    <t>SUBCONTRACTS:</t>
  </si>
  <si>
    <t>OTHER: (including participant costs)</t>
  </si>
  <si>
    <t>Student Workers:</t>
  </si>
  <si>
    <t>Revision Number:</t>
  </si>
  <si>
    <t>FTE</t>
  </si>
  <si>
    <t xml:space="preserve">Temporary-hourly </t>
  </si>
  <si>
    <t>Total Costs</t>
  </si>
  <si>
    <t>Total Subject to IDC</t>
  </si>
  <si>
    <t>U.S. DEPARTMENT OF EDUCATION</t>
  </si>
  <si>
    <t>BUDGET INFORMATION</t>
  </si>
  <si>
    <t>NON-CONSTRUCTION PROGRAMS</t>
  </si>
  <si>
    <r>
      <t xml:space="preserve">Name of Institution/Organization                                                                                                                                                                      </t>
    </r>
    <r>
      <rPr>
        <b/>
        <sz val="10"/>
        <rFont val="Times New Roman"/>
        <family val="1"/>
      </rPr>
      <t>The University of Arizona</t>
    </r>
  </si>
  <si>
    <t>Applicants requesting funding for only one year should complete the column under "Project Year 1."  Applicants requesting funding for multi-year grants should complete all applicable columns.  Please read all instructions before completing form.</t>
  </si>
  <si>
    <t>SECTION A - BUDGET SUMMARY</t>
  </si>
  <si>
    <t>U.S. DEPARTMENT OF EDUCATION FUNDS</t>
  </si>
  <si>
    <t>Project Year 1</t>
  </si>
  <si>
    <t>Project Year 2</t>
  </si>
  <si>
    <t>Project Year 3</t>
  </si>
  <si>
    <t>Project Year 4</t>
  </si>
  <si>
    <t>Project Year 5</t>
  </si>
  <si>
    <t>Budget Categories</t>
  </si>
  <si>
    <t>(a)</t>
  </si>
  <si>
    <t>(b)</t>
  </si>
  <si>
    <t>(c)</t>
  </si>
  <si>
    <t>(d)</t>
  </si>
  <si>
    <t>(e)</t>
  </si>
  <si>
    <t>(f)</t>
  </si>
  <si>
    <t>1. Personnel</t>
  </si>
  <si>
    <t>2. Fringe Benefits</t>
  </si>
  <si>
    <t>3. Travel</t>
  </si>
  <si>
    <t>4. Equipment</t>
  </si>
  <si>
    <t>5. Supplies</t>
  </si>
  <si>
    <t>6. Contractual</t>
  </si>
  <si>
    <t>7. Construction</t>
  </si>
  <si>
    <t>8. Other</t>
  </si>
  <si>
    <t>9. Total Direct Costs (lines 1-8)</t>
  </si>
  <si>
    <t>10. Indirect Costs</t>
  </si>
  <si>
    <t>11. Training Stipends</t>
  </si>
  <si>
    <t>12. Total Costs      (lines 9-11)</t>
  </si>
  <si>
    <t>check</t>
  </si>
  <si>
    <t>GAs:</t>
  </si>
  <si>
    <t>GAs</t>
  </si>
  <si>
    <t>Academic or Fiscal</t>
  </si>
  <si>
    <t>Summer Appointments:</t>
  </si>
  <si>
    <t>LESS GA ERE TUITION REMISSION:</t>
  </si>
  <si>
    <t>PRINTING AND REPRODUCTION</t>
  </si>
  <si>
    <t>UTILITIES AND COMMUNICATIONS</t>
  </si>
  <si>
    <t>ARIZONA DEPARTMENT OF EDUCATION                                         INTERAGENCY SERVICE AGREEMENT BUDGET/ESTIMATED NEEDS PAYMENT SCHEDULE FOR INSTITUTIONS OF HIGHER EDUCATION, STATE AGENCIES AND OTHER AGENCIES</t>
  </si>
  <si>
    <t>A. AGREEMENT IDENTIFICATION FOR THE BUDGET PERIOD</t>
  </si>
  <si>
    <r>
      <t>From</t>
    </r>
    <r>
      <rPr>
        <sz val="9"/>
        <rFont val="Times New Roman"/>
        <family val="1"/>
      </rPr>
      <t xml:space="preserve">                                </t>
    </r>
    <r>
      <rPr>
        <b/>
        <sz val="9"/>
        <rFont val="Times New Roman"/>
        <family val="1"/>
      </rPr>
      <t xml:space="preserve">To                        </t>
    </r>
  </si>
  <si>
    <t>1. Applicant Agency:</t>
  </si>
  <si>
    <t>2. Contact Person:</t>
  </si>
  <si>
    <t>3. Agreement No.:</t>
  </si>
  <si>
    <t xml:space="preserve">  University of Arizona</t>
  </si>
  <si>
    <t xml:space="preserve">     Phone Number:</t>
  </si>
  <si>
    <t>4. Funding Source (Chapter 1, etc.):</t>
  </si>
  <si>
    <t>5. Date Submitted:</t>
  </si>
  <si>
    <t xml:space="preserve">     Index No.:</t>
  </si>
  <si>
    <r>
      <t xml:space="preserve">    CFDA No.: </t>
    </r>
    <r>
      <rPr>
        <b/>
        <sz val="8.5"/>
        <rFont val="Times New Roman"/>
        <family val="1"/>
      </rPr>
      <t>84.027A</t>
    </r>
  </si>
  <si>
    <t>6. Proposal Name (If any):</t>
  </si>
  <si>
    <t>7. Check ONE    [  ] New   [  ] Renewal Application</t>
  </si>
  <si>
    <t xml:space="preserve">    [  ] Completion Report  [  ] Ammendment  [  ] ADE Revision</t>
  </si>
  <si>
    <t>B. AGREEMENT BUDGET                                                         '                                                                                                                                                        *EXPENDITURE CATEGORIES</t>
  </si>
  <si>
    <t>BUDGET             (1)</t>
  </si>
  <si>
    <t>REQUEST CHANGES          (2)</t>
  </si>
  <si>
    <t>AMENDED BUDGET             (3)</t>
  </si>
  <si>
    <t>EXPENDITURE TO DATE          (4)</t>
  </si>
  <si>
    <t>BUDGET BALANCE        (5)</t>
  </si>
  <si>
    <t>8.  Salaries - Instructional</t>
  </si>
  <si>
    <t>9.  Salaries -  Non-Instructional</t>
  </si>
  <si>
    <t>10. Employee Benefits</t>
  </si>
  <si>
    <t>11. Travel</t>
  </si>
  <si>
    <t>12. Supplies and Materials</t>
  </si>
  <si>
    <t>13. Purch Services/Consultant Fees</t>
  </si>
  <si>
    <t>14. Tuition</t>
  </si>
  <si>
    <t>15. Printing and Reproduction</t>
  </si>
  <si>
    <t>16. Utilities and Communications</t>
  </si>
  <si>
    <t>17. Other (                                   )</t>
  </si>
  <si>
    <r>
      <t xml:space="preserve">18.                                 </t>
    </r>
    <r>
      <rPr>
        <b/>
        <sz val="10"/>
        <rFont val="Times New Roman"/>
        <family val="1"/>
      </rPr>
      <t>SUBTOTAL</t>
    </r>
  </si>
  <si>
    <t xml:space="preserve">19. Indirect Cost </t>
  </si>
  <si>
    <t>(8% x line 18)</t>
  </si>
  <si>
    <t>20. Capital Outlay</t>
  </si>
  <si>
    <r>
      <t xml:space="preserve">21.                                 </t>
    </r>
    <r>
      <rPr>
        <b/>
        <sz val="10"/>
        <rFont val="Times New Roman"/>
        <family val="1"/>
      </rPr>
      <t>TOTAL</t>
    </r>
  </si>
  <si>
    <t>22. Administrative Costs</t>
  </si>
  <si>
    <t>23. Cash Balance (for Completion Purposes)</t>
  </si>
  <si>
    <t>*SEE INSTRUCTIONS ON NEXT PAGE</t>
  </si>
  <si>
    <t>C. COMPLETION REPORT SIGNATURE (Blue Ink Only)</t>
  </si>
  <si>
    <t xml:space="preserve">       I hereby certify that this is a reasonable statement of total expenditures for this Agreement.</t>
  </si>
  <si>
    <t xml:space="preserve">        Sponsored Projects Administrator</t>
  </si>
  <si>
    <t xml:space="preserve">                      Applicant Authorized Agent</t>
  </si>
  <si>
    <t xml:space="preserve">     Date</t>
  </si>
  <si>
    <r>
      <t xml:space="preserve">D. SUMMARY OF AVAILABLE FUNDS </t>
    </r>
    <r>
      <rPr>
        <u val="single"/>
        <sz val="10"/>
        <rFont val="Times New Roman"/>
        <family val="1"/>
      </rPr>
      <t>INCLUDED</t>
    </r>
    <r>
      <rPr>
        <sz val="10"/>
        <rFont val="Times New Roman"/>
        <family val="1"/>
      </rPr>
      <t xml:space="preserve"> IN BUDGET ABOVE</t>
    </r>
  </si>
  <si>
    <t>_____________</t>
  </si>
  <si>
    <t>Prior FY C/O ___________  + FY ________ State C/O +     FY_________ (New) +       Other     =  TOTAL        FY</t>
  </si>
  <si>
    <t>FY ____  ______</t>
  </si>
  <si>
    <t>E. ESTIMATED NEEDS PAYMENT SCHEDULE</t>
  </si>
  <si>
    <t>(Original [  ]  Revised [  ]  Date _______ )</t>
  </si>
  <si>
    <t>FY _____ State C/O</t>
  </si>
  <si>
    <t xml:space="preserve">FY _____ </t>
  </si>
  <si>
    <t>Jul   __________</t>
  </si>
  <si>
    <t>Jan  __________</t>
  </si>
  <si>
    <t>Jul   ________</t>
  </si>
  <si>
    <t>Jan  ________</t>
  </si>
  <si>
    <t>Aug __________</t>
  </si>
  <si>
    <t>Feb  __________</t>
  </si>
  <si>
    <t>Aug  ________</t>
  </si>
  <si>
    <t>Feb  ________</t>
  </si>
  <si>
    <t>Sep  __________</t>
  </si>
  <si>
    <t>Mar  __________</t>
  </si>
  <si>
    <t>Sep  ________</t>
  </si>
  <si>
    <t>Mar  ________</t>
  </si>
  <si>
    <t>Oct  __________</t>
  </si>
  <si>
    <t>Apr  __________</t>
  </si>
  <si>
    <t>Oct  ________</t>
  </si>
  <si>
    <t>Apr  ________</t>
  </si>
  <si>
    <t>Nov  __________</t>
  </si>
  <si>
    <t>May  __________</t>
  </si>
  <si>
    <t>Nov  ________</t>
  </si>
  <si>
    <t>May  ________</t>
  </si>
  <si>
    <t>Dec  __________</t>
  </si>
  <si>
    <t>Jun  __________</t>
  </si>
  <si>
    <t>Dec  ________</t>
  </si>
  <si>
    <t>Jun  ________</t>
  </si>
  <si>
    <t>Jun  _________</t>
  </si>
  <si>
    <t>________________</t>
  </si>
  <si>
    <t>____________</t>
  </si>
  <si>
    <t>ADE FORM-701D (FEB 01)</t>
  </si>
  <si>
    <t>ARIZONA DEPARTMENT OF EDUCATION</t>
  </si>
  <si>
    <t>DETAILED INTERAGENCY SERVICE AGREEMENT BUDGET</t>
  </si>
  <si>
    <r>
      <t xml:space="preserve">(1) Applicant Name/Agency: </t>
    </r>
    <r>
      <rPr>
        <b/>
        <u val="single"/>
        <sz val="10"/>
        <rFont val="Times New Roman"/>
        <family val="1"/>
      </rPr>
      <t>University of Arizona</t>
    </r>
  </si>
  <si>
    <t>(2) Agreement No.</t>
  </si>
  <si>
    <t>(3)                               EXPENDITURE CATEGORY NUMBER</t>
  </si>
  <si>
    <t>(4)                      AGREEMENT          BUDGET                     LINE ITEM NAME</t>
  </si>
  <si>
    <t>(5)                                                                                                                      NAME AND TITLE OF STAFF                                                     AND/OR                                                                                    BREAKDOWN OF INDIVIDUAL ITEMS INCLUDED IN AGREEMENT BUDGET LINE ITEM TOTAL</t>
  </si>
  <si>
    <t>(6)                                           100% COST OF EACH ITEM LISTED IN COLUMN (3)</t>
  </si>
  <si>
    <t>(7)                                  %                     ASSIGNED TO THIS AGREEMENT</t>
  </si>
  <si>
    <t>(8)       AGREEMENT COST</t>
  </si>
  <si>
    <t>TOTAL:</t>
  </si>
  <si>
    <t>ADE FORM-701b (Feb 01)</t>
  </si>
  <si>
    <t>New Indirect Cost rates</t>
  </si>
  <si>
    <t xml:space="preserve">                 Research (On-Campus)</t>
  </si>
  <si>
    <t xml:space="preserve">                 Research (Off-Campus)</t>
  </si>
  <si>
    <t xml:space="preserve">                 Instruction (On-Campus)</t>
  </si>
  <si>
    <t xml:space="preserve">                 Instruction (Off-Campus)</t>
  </si>
  <si>
    <t xml:space="preserve">                 Other (On-Campus)</t>
  </si>
  <si>
    <t xml:space="preserve">                 Other (Off-Campus)</t>
  </si>
  <si>
    <t xml:space="preserve">                 All</t>
  </si>
  <si>
    <t>Revision #:</t>
  </si>
  <si>
    <t xml:space="preserve">          Categories:</t>
  </si>
  <si>
    <t xml:space="preserve">                     Research</t>
  </si>
  <si>
    <t xml:space="preserve">                     Instruction</t>
  </si>
  <si>
    <t xml:space="preserve">                     Other</t>
  </si>
  <si>
    <t>1.00 + Increase</t>
  </si>
  <si>
    <t>Directions &amp; helpful hints to using the proposal budget spreadsheets</t>
  </si>
  <si>
    <r>
      <t xml:space="preserve">The spreadsheets look more complicated than they are.  The most important thing to remember when working with the spreadsheets is </t>
    </r>
    <r>
      <rPr>
        <b/>
        <sz val="10"/>
        <color indexed="12"/>
        <rFont val="Geneva"/>
        <family val="0"/>
      </rPr>
      <t>NEVER DELETE ROWS</t>
    </r>
    <r>
      <rPr>
        <sz val="10"/>
        <rFont val="Geneva"/>
        <family val="0"/>
      </rPr>
      <t xml:space="preserve"> because it will mess up the formulas in the sheets.  It is ok to hide unused rows but please do not delete them.</t>
    </r>
  </si>
  <si>
    <t>1)</t>
  </si>
  <si>
    <t>There are several spreadsheets located in the proposal budget workbook.  The tabs to the different spreadsheets are located at the bottom of your screen.  Click on the appropriate tab to take you to the referenced spreadsheet.</t>
  </si>
  <si>
    <t>2)</t>
  </si>
  <si>
    <r>
      <t xml:space="preserve">To begin, start with the </t>
    </r>
    <r>
      <rPr>
        <sz val="10"/>
        <color indexed="12"/>
        <rFont val="Geneva"/>
        <family val="0"/>
      </rPr>
      <t>"Setup"</t>
    </r>
    <r>
      <rPr>
        <sz val="10"/>
        <rFont val="Geneva"/>
        <family val="0"/>
      </rPr>
      <t xml:space="preserve"> tab.</t>
    </r>
  </si>
  <si>
    <t>a.</t>
  </si>
  <si>
    <t>Update the information in the areas highlighted in blue.</t>
  </si>
  <si>
    <t>b.</t>
  </si>
  <si>
    <t>The salary increase factor is the percent salaries will increase each year.</t>
  </si>
  <si>
    <t>The information that is put into the setup sheet automatically feeds to each year of the proposal budget.</t>
  </si>
  <si>
    <t>3)</t>
  </si>
  <si>
    <r>
      <t xml:space="preserve">Click on tab </t>
    </r>
    <r>
      <rPr>
        <sz val="10"/>
        <color indexed="12"/>
        <rFont val="Geneva"/>
        <family val="0"/>
      </rPr>
      <t xml:space="preserve">"Year 1" </t>
    </r>
    <r>
      <rPr>
        <sz val="10"/>
        <rFont val="Geneva"/>
        <family val="0"/>
      </rPr>
      <t>to start building your budget</t>
    </r>
  </si>
  <si>
    <t>Salaries &amp; ERE:</t>
  </si>
  <si>
    <r>
      <t>Faculty:</t>
    </r>
    <r>
      <rPr>
        <sz val="10"/>
        <rFont val="Geneva"/>
        <family val="0"/>
      </rPr>
      <t xml:space="preserve"> Enter faculty name, salary, F or A, and FTE to be dedicated to the project.  </t>
    </r>
  </si>
  <si>
    <r>
      <t>UA Faculty Consultants:</t>
    </r>
    <r>
      <rPr>
        <sz val="10"/>
        <rFont val="Geneva"/>
        <family val="0"/>
      </rPr>
      <t xml:space="preserve"> Enter faculty name, hourly rate and number of hours to be dedicated to the project.</t>
    </r>
  </si>
  <si>
    <t>c.</t>
  </si>
  <si>
    <r>
      <t xml:space="preserve">Summer Appointments: </t>
    </r>
    <r>
      <rPr>
        <sz val="10"/>
        <color indexed="8"/>
        <rFont val="Geneva"/>
        <family val="0"/>
      </rPr>
      <t xml:space="preserve">Names &amp; salaries automatically fill from the Faculty section.  No amount calculates unless FTE and the number of months are entered.  </t>
    </r>
  </si>
  <si>
    <t>d.</t>
  </si>
  <si>
    <r>
      <t>Other/Adjunct:</t>
    </r>
    <r>
      <rPr>
        <sz val="10"/>
        <rFont val="Geneva"/>
        <family val="0"/>
      </rPr>
      <t xml:space="preserve"> Enter Salary &amp; FTE.</t>
    </r>
  </si>
  <si>
    <t>e.</t>
  </si>
  <si>
    <r>
      <t>Staff:</t>
    </r>
    <r>
      <rPr>
        <sz val="10"/>
        <rFont val="Geneva"/>
        <family val="0"/>
      </rPr>
      <t xml:space="preserve"> Enter Salary, number of months &amp; FTE.</t>
    </r>
  </si>
  <si>
    <t>f.</t>
  </si>
  <si>
    <r>
      <t xml:space="preserve">GA: </t>
    </r>
    <r>
      <rPr>
        <sz val="10"/>
        <rFont val="Geneva"/>
        <family val="0"/>
      </rPr>
      <t xml:space="preserve">Choose the level of GA.  The criteria for each level can be found at: </t>
    </r>
  </si>
  <si>
    <t xml:space="preserve">Type in FTE, number of GAs and semesters under the appropriate GA level. </t>
  </si>
  <si>
    <t>g.</t>
  </si>
  <si>
    <r>
      <t xml:space="preserve">Summer GA Appointments: </t>
    </r>
    <r>
      <rPr>
        <sz val="10"/>
        <color indexed="8"/>
        <rFont val="Geneva"/>
        <family val="0"/>
      </rPr>
      <t>Enter the number of GAs and the number of months they will be working.</t>
    </r>
  </si>
  <si>
    <t>h.</t>
  </si>
  <si>
    <r>
      <t xml:space="preserve">Student Workers: </t>
    </r>
    <r>
      <rPr>
        <sz val="10"/>
        <color indexed="8"/>
        <rFont val="Geneva"/>
        <family val="0"/>
      </rPr>
      <t>Enter the hourly rate, FTE and number of months.</t>
    </r>
  </si>
  <si>
    <t>I.</t>
  </si>
  <si>
    <r>
      <t xml:space="preserve">Temp-hourly: </t>
    </r>
    <r>
      <rPr>
        <sz val="10"/>
        <color indexed="8"/>
        <rFont val="Geneva"/>
        <family val="0"/>
      </rPr>
      <t>Enter the hourly rate and the number of hours to pay.</t>
    </r>
  </si>
  <si>
    <t>ERE:</t>
  </si>
  <si>
    <t>The rest of the direct costs:</t>
  </si>
  <si>
    <t>Enter the rest of the direct costs under the appropriate categories.</t>
  </si>
  <si>
    <t>Indirect Costs:</t>
  </si>
  <si>
    <t>Indirect cost rates automatically calculate based on the max allowable under most AZDOE grants (8%).</t>
  </si>
  <si>
    <t>4)</t>
  </si>
  <si>
    <t>5)</t>
  </si>
  <si>
    <t>DOE &amp; AZDOE Summary Forms:</t>
  </si>
  <si>
    <t>grant.  If grant years six through nine are used, summary forms will need to be adjusted.</t>
  </si>
  <si>
    <t>The Edgar DOE summary forms 524 and the ADE 701d summary fill automatically for the first five years of the</t>
  </si>
  <si>
    <t>Fill in No. of Years in Cell B23</t>
  </si>
  <si>
    <r>
      <t xml:space="preserve">       </t>
    </r>
    <r>
      <rPr>
        <b/>
        <sz val="11"/>
        <rFont val="Times New Roman"/>
        <family val="1"/>
      </rPr>
      <t xml:space="preserve">*Indirect Cost Information </t>
    </r>
    <r>
      <rPr>
        <b/>
        <i/>
        <sz val="11"/>
        <rFont val="Times New Roman"/>
        <family val="1"/>
      </rPr>
      <t>(To Be Completed by Your Business Office)</t>
    </r>
    <r>
      <rPr>
        <b/>
        <sz val="11"/>
        <rFont val="Times New Roman"/>
        <family val="1"/>
      </rPr>
      <t>:</t>
    </r>
  </si>
  <si>
    <t xml:space="preserve">       If you are requesting reimbursement for indirect costs on line 10, please answer the following questions:</t>
  </si>
  <si>
    <t xml:space="preserve">       (2)    If yes, please provide the following information:</t>
  </si>
  <si>
    <t xml:space="preserve">       (3)    For Restricted Rate Programs (check one) -- Are you using a restricted indirect cost rate that:</t>
  </si>
  <si>
    <t>Years 2 - 5 (and 6 - 9 if needed)</t>
  </si>
  <si>
    <t>The years 2 - 5 (and 6 - 9) budgets are completed in the same manner as year 1.  The names &amp; the salaries from year one automatically feed into the remaining years.  Increases are automatically calculated according to the increase factor input in the setup sheet.  If someone is not to be carry forward into the new grant year, just delete their name and salary from the appropriate cells.</t>
  </si>
  <si>
    <t xml:space="preserve">                     Public Service</t>
  </si>
  <si>
    <t>2018-2019</t>
  </si>
  <si>
    <t>SUPPLIES &amp; MATERIALS:</t>
  </si>
  <si>
    <t>TRAVEL:</t>
  </si>
  <si>
    <r>
      <t xml:space="preserve">       (1)    Do you have an Indirect Cost Rate Agreement approved by the Federal government? </t>
    </r>
    <r>
      <rPr>
        <u val="single"/>
        <sz val="11"/>
        <rFont val="Times New Roman"/>
        <family val="1"/>
      </rPr>
      <t xml:space="preserve"> XX </t>
    </r>
    <r>
      <rPr>
        <sz val="11"/>
        <rFont val="Times New Roman"/>
        <family val="1"/>
      </rPr>
      <t xml:space="preserve"> Yes   ____ No</t>
    </r>
  </si>
  <si>
    <r>
      <t xml:space="preserve">               Approving Federal agency:  </t>
    </r>
    <r>
      <rPr>
        <u val="single"/>
        <sz val="11"/>
        <rFont val="Times New Roman"/>
        <family val="1"/>
      </rPr>
      <t xml:space="preserve">        </t>
    </r>
    <r>
      <rPr>
        <sz val="11"/>
        <rFont val="Times New Roman"/>
        <family val="1"/>
      </rPr>
      <t xml:space="preserve"> ED     </t>
    </r>
    <r>
      <rPr>
        <u val="single"/>
        <sz val="11"/>
        <rFont val="Times New Roman"/>
        <family val="1"/>
      </rPr>
      <t xml:space="preserve">   XX  </t>
    </r>
    <r>
      <rPr>
        <sz val="11"/>
        <rFont val="Times New Roman"/>
        <family val="1"/>
      </rPr>
      <t xml:space="preserve"> Other (please specify): </t>
    </r>
    <r>
      <rPr>
        <u val="single"/>
        <sz val="11"/>
        <rFont val="Times New Roman"/>
        <family val="1"/>
      </rPr>
      <t xml:space="preserve">    DHHS                    </t>
    </r>
  </si>
  <si>
    <r>
      <t xml:space="preserve">               ___ Is included in your approved Indirect Cost Rate Agreement?</t>
    </r>
    <r>
      <rPr>
        <sz val="11"/>
        <color indexed="9"/>
        <rFont val="Times New Roman"/>
        <family val="1"/>
      </rPr>
      <t>F</t>
    </r>
    <r>
      <rPr>
        <sz val="11"/>
        <rFont val="Times New Roman"/>
        <family val="1"/>
      </rPr>
      <t xml:space="preserve">or  </t>
    </r>
    <r>
      <rPr>
        <u val="single"/>
        <sz val="11"/>
        <rFont val="Times New Roman"/>
        <family val="1"/>
      </rPr>
      <t xml:space="preserve">  XX  </t>
    </r>
    <r>
      <rPr>
        <sz val="11"/>
        <rFont val="Times New Roman"/>
        <family val="1"/>
      </rPr>
      <t xml:space="preserve"> Complies with 34 CFR 76.564(c)(2)?</t>
    </r>
  </si>
  <si>
    <t>ED 524</t>
  </si>
  <si>
    <r>
      <t xml:space="preserve">Instructions:
</t>
    </r>
    <r>
      <rPr>
        <sz val="9"/>
        <rFont val="Times New Roman"/>
        <family val="1"/>
      </rPr>
      <t>Submit Original to ADE Contracts Management Unit as part of proposed Agreement/ammendment.</t>
    </r>
  </si>
  <si>
    <t>Department Number</t>
  </si>
  <si>
    <t>College:</t>
  </si>
  <si>
    <t>Principal Investigator  (PI):</t>
  </si>
  <si>
    <t>Department Numbers:</t>
  </si>
  <si>
    <t>7/1/10-6/30/11 - 51.5% MTDC</t>
  </si>
  <si>
    <t>07/01/07-06/30/11 - 26%</t>
  </si>
  <si>
    <t>07/01/11 until amended  - Use same rates as for FY ending 06/30/11</t>
  </si>
  <si>
    <t xml:space="preserve"> funds over $25,000 for entire subcontract</t>
  </si>
  <si>
    <t>LESS: Amount of this year's budgeted subcontract</t>
  </si>
  <si>
    <t xml:space="preserve">/hr </t>
  </si>
  <si>
    <t xml:space="preserve">/hr  </t>
  </si>
  <si>
    <t>ERE is calculated using the current approved ERE rates that are already entered into the spreadsheet.</t>
  </si>
  <si>
    <t>ERE is calculated using the current approved ERE rates that are already entered into the spreadsheet.  (The University no longer uses a provisional rate for future grant years, so the ERE rates are not split in the first year of the grant.  The same rates are used for all grant years.)</t>
  </si>
  <si>
    <t>Dept. No.</t>
  </si>
  <si>
    <t>PLEASE SEE NOTE UNDER "Indirect Costs" regarding indirect cost rates.</t>
  </si>
  <si>
    <t>Summer Appointment</t>
  </si>
  <si>
    <t xml:space="preserve">  OMB Control Number:  1894-0008</t>
  </si>
  <si>
    <t xml:space="preserve">  Expiration Date: 02-28-2011</t>
  </si>
  <si>
    <t>Salaries &amp; wages are set up to automatically calculate the correct amounts once the requested info has been entered.  If you need to change that amount to a number other than what is automatically generated, just type in the correct number over the incorrect amount.  However, you must remember that this removes the formula and any future changes to the salary or FTE will not calculate the amount to be paid.</t>
  </si>
  <si>
    <t>(revised 04/07/2010)</t>
  </si>
  <si>
    <t>2019-2020</t>
  </si>
  <si>
    <t>2020-2021</t>
  </si>
  <si>
    <t>EPSP</t>
  </si>
  <si>
    <t>DPS</t>
  </si>
  <si>
    <t>TLSS</t>
  </si>
  <si>
    <t xml:space="preserve">7/1/07-6/30/10 - 51% MTDC </t>
  </si>
  <si>
    <t>7/1/07-6/30/10 - 51% MTDC</t>
  </si>
  <si>
    <r>
      <t xml:space="preserve">               Period covered by the Indirect Cost Rate Agreement:  From </t>
    </r>
    <r>
      <rPr>
        <u val="single"/>
        <sz val="11"/>
        <rFont val="Times New Roman"/>
        <family val="1"/>
      </rPr>
      <t xml:space="preserve"> 05 </t>
    </r>
    <r>
      <rPr>
        <sz val="11"/>
        <rFont val="Times New Roman"/>
        <family val="1"/>
      </rPr>
      <t>/</t>
    </r>
    <r>
      <rPr>
        <u val="single"/>
        <sz val="11"/>
        <rFont val="Times New Roman"/>
        <family val="1"/>
      </rPr>
      <t xml:space="preserve"> 14 </t>
    </r>
    <r>
      <rPr>
        <sz val="11"/>
        <rFont val="Times New Roman"/>
        <family val="1"/>
      </rPr>
      <t xml:space="preserve">/ </t>
    </r>
    <r>
      <rPr>
        <u val="single"/>
        <sz val="11"/>
        <rFont val="Times New Roman"/>
        <family val="1"/>
      </rPr>
      <t xml:space="preserve">2009 </t>
    </r>
    <r>
      <rPr>
        <sz val="11"/>
        <rFont val="Times New Roman"/>
        <family val="1"/>
      </rPr>
      <t xml:space="preserve">  To:  </t>
    </r>
    <r>
      <rPr>
        <u val="single"/>
        <sz val="11"/>
        <rFont val="Times New Roman"/>
        <family val="1"/>
      </rPr>
      <t xml:space="preserve">06 </t>
    </r>
    <r>
      <rPr>
        <sz val="11"/>
        <rFont val="Times New Roman"/>
        <family val="1"/>
      </rPr>
      <t xml:space="preserve">/ </t>
    </r>
    <r>
      <rPr>
        <u val="single"/>
        <sz val="11"/>
        <rFont val="Times New Roman"/>
        <family val="1"/>
      </rPr>
      <t xml:space="preserve">30 </t>
    </r>
    <r>
      <rPr>
        <sz val="11"/>
        <rFont val="Times New Roman"/>
        <family val="1"/>
      </rPr>
      <t xml:space="preserve">/ </t>
    </r>
    <r>
      <rPr>
        <u val="single"/>
        <sz val="11"/>
        <rFont val="Times New Roman"/>
        <family val="1"/>
      </rPr>
      <t xml:space="preserve">2011 </t>
    </r>
    <r>
      <rPr>
        <sz val="11"/>
        <rFont val="Times New Roman"/>
        <family val="1"/>
      </rPr>
      <t xml:space="preserve"> (mm/dd/yyy)</t>
    </r>
  </si>
  <si>
    <r>
      <t xml:space="preserve">If this is a research grant at the full indirect cost rate, PLEASE NOTE: </t>
    </r>
    <r>
      <rPr>
        <sz val="10"/>
        <rFont val="Geneva"/>
        <family val="0"/>
      </rPr>
      <t xml:space="preserve"> For grants that use the full indirect cost rate, that rate effective 07/01/2010 is 51.5%.  For grants that use the full indirect cost rate and start before 07/01/2010, the rate through 06/30/2010 is 51%.  This is </t>
    </r>
    <r>
      <rPr>
        <b/>
        <sz val="10"/>
        <rFont val="Geneva"/>
        <family val="0"/>
      </rPr>
      <t>not</t>
    </r>
    <r>
      <rPr>
        <sz val="10"/>
        <rFont val="Geneva"/>
        <family val="0"/>
      </rPr>
      <t xml:space="preserve"> automatically built into the spreadsheet and will have to be done on a case-by-case basis.  Please contact the Business Office for assistance.</t>
    </r>
  </si>
  <si>
    <t>http://www.coe.arizona.edu/business_office/tables#grad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</si>
</sst>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numFmt numFmtId="166" formatCode="0.0_)"/>
    <numFmt numFmtId="167" formatCode="0.0_);;;@_)"/>
    <numFmt numFmtId="168" formatCode="0_)"/>
    <numFmt numFmtId="169" formatCode="&quot;$&quot;#,##0.00_);\(&quot;$&quot;#,##0.00\);"/>
    <numFmt numFmtId="170" formatCode="&quot;$&quot;#,##0;[Red]&quot;$&quot;#,##0"/>
    <numFmt numFmtId="171" formatCode="#,##0;[Red]#,##0"/>
    <numFmt numFmtId="172" formatCode="&quot;$&quot;#,##0.00;[Red]&quot;$&quot;#,##0.00"/>
    <numFmt numFmtId="173" formatCode="&quot;$&quot;#,##0"/>
    <numFmt numFmtId="174" formatCode="0.0"/>
    <numFmt numFmtId="175" formatCode="&quot;$&quot;#,##0.00"/>
    <numFmt numFmtId="176" formatCode="&quot;$&quot;#,##0.0"/>
    <numFmt numFmtId="177" formatCode="&quot;$&quot;#,##0.000"/>
    <numFmt numFmtId="178" formatCode="&quot;$&quot;#,##0.00000_);\(&quot;$&quot;#,##0.00000\)"/>
    <numFmt numFmtId="179" formatCode="&quot;$&quot;#,##0.0_);\(&quot;$&quot;#,##0.0\)"/>
    <numFmt numFmtId="180" formatCode="0.00_);\(0.00\)"/>
    <numFmt numFmtId="181" formatCode="[$-409]dddd\,\ mmmm\ dd\,\ yyyy"/>
  </numFmts>
  <fonts count="42">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sz val="8"/>
      <name val="Tahoma"/>
      <family val="0"/>
    </font>
    <font>
      <b/>
      <sz val="8"/>
      <name val="Tahoma"/>
      <family val="0"/>
    </font>
    <font>
      <b/>
      <sz val="10"/>
      <color indexed="12"/>
      <name val="Palatino"/>
      <family val="0"/>
    </font>
    <font>
      <sz val="10"/>
      <color indexed="12"/>
      <name val="Palatino"/>
      <family val="0"/>
    </font>
    <font>
      <sz val="10"/>
      <color indexed="12"/>
      <name val="Geneva"/>
      <family val="0"/>
    </font>
    <font>
      <b/>
      <sz val="10"/>
      <color indexed="12"/>
      <name val="Geneva"/>
      <family val="0"/>
    </font>
    <font>
      <b/>
      <sz val="10"/>
      <color indexed="8"/>
      <name val="Palatino"/>
      <family val="0"/>
    </font>
    <font>
      <sz val="10"/>
      <color indexed="8"/>
      <name val="Palatino"/>
      <family val="0"/>
    </font>
    <font>
      <sz val="10"/>
      <color indexed="8"/>
      <name val="Geneva"/>
      <family val="0"/>
    </font>
    <font>
      <b/>
      <sz val="10"/>
      <color indexed="10"/>
      <name val="Palatino"/>
      <family val="1"/>
    </font>
    <font>
      <b/>
      <sz val="12"/>
      <name val="Times New Roman"/>
      <family val="1"/>
    </font>
    <font>
      <sz val="10"/>
      <name val="Times New Roman"/>
      <family val="1"/>
    </font>
    <font>
      <b/>
      <sz val="10"/>
      <name val="Times New Roman"/>
      <family val="1"/>
    </font>
    <font>
      <b/>
      <sz val="11"/>
      <name val="Times New Roman"/>
      <family val="1"/>
    </font>
    <font>
      <sz val="12"/>
      <name val="Times New Roman"/>
      <family val="1"/>
    </font>
    <font>
      <i/>
      <sz val="10"/>
      <color indexed="12"/>
      <name val="Palatino"/>
      <family val="1"/>
    </font>
    <font>
      <b/>
      <sz val="9"/>
      <name val="Times New Roman"/>
      <family val="1"/>
    </font>
    <font>
      <sz val="9"/>
      <name val="Times New Roman"/>
      <family val="1"/>
    </font>
    <font>
      <sz val="8.5"/>
      <name val="Times New Roman"/>
      <family val="1"/>
    </font>
    <font>
      <sz val="8"/>
      <name val="Times New Roman"/>
      <family val="1"/>
    </font>
    <font>
      <b/>
      <sz val="8.5"/>
      <name val="Times New Roman"/>
      <family val="1"/>
    </font>
    <font>
      <u val="single"/>
      <sz val="10"/>
      <name val="Times New Roman"/>
      <family val="1"/>
    </font>
    <font>
      <sz val="8"/>
      <name val="Geneva"/>
      <family val="0"/>
    </font>
    <font>
      <sz val="10"/>
      <name val="Arial"/>
      <family val="2"/>
    </font>
    <font>
      <b/>
      <u val="single"/>
      <sz val="10"/>
      <name val="Times New Roman"/>
      <family val="1"/>
    </font>
    <font>
      <sz val="8"/>
      <name val="Arial"/>
      <family val="2"/>
    </font>
    <font>
      <b/>
      <sz val="11"/>
      <name val="Geneva"/>
      <family val="0"/>
    </font>
    <font>
      <u val="single"/>
      <sz val="10"/>
      <color indexed="12"/>
      <name val="Geneva"/>
      <family val="0"/>
    </font>
    <font>
      <sz val="11"/>
      <name val="Times New Roman"/>
      <family val="1"/>
    </font>
    <font>
      <b/>
      <i/>
      <sz val="11"/>
      <name val="Times New Roman"/>
      <family val="1"/>
    </font>
    <font>
      <sz val="11"/>
      <name val="Geneva"/>
      <family val="0"/>
    </font>
    <font>
      <sz val="11"/>
      <color indexed="9"/>
      <name val="Times New Roman"/>
      <family val="1"/>
    </font>
    <font>
      <u val="single"/>
      <sz val="10"/>
      <color indexed="36"/>
      <name val="Geneva"/>
      <family val="0"/>
    </font>
    <font>
      <u val="single"/>
      <sz val="11"/>
      <name val="Times New Roman"/>
      <family val="1"/>
    </font>
    <font>
      <b/>
      <sz val="10"/>
      <color indexed="10"/>
      <name val="Geneva"/>
      <family val="0"/>
    </font>
    <font>
      <b/>
      <sz val="8"/>
      <name val="Geneva"/>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6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color indexed="63"/>
      </top>
      <bottom style="thin"/>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style="double"/>
      <top>
        <color indexed="63"/>
      </top>
      <bottom style="thin"/>
    </border>
    <border>
      <left style="double"/>
      <right style="thin"/>
      <top>
        <color indexed="63"/>
      </top>
      <bottom style="thin"/>
    </border>
    <border>
      <left style="double"/>
      <right style="thin"/>
      <top style="thin"/>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double"/>
    </border>
    <border>
      <left style="thin"/>
      <right style="double"/>
      <top>
        <color indexed="63"/>
      </top>
      <bottom style="double"/>
    </border>
    <border>
      <left style="thin"/>
      <right>
        <color indexed="63"/>
      </right>
      <top>
        <color indexed="63"/>
      </top>
      <bottom style="medium"/>
    </border>
    <border>
      <left>
        <color indexed="63"/>
      </left>
      <right style="thin"/>
      <top>
        <color indexed="63"/>
      </top>
      <bottom style="medium"/>
    </border>
    <border>
      <left>
        <color indexed="63"/>
      </left>
      <right style="double"/>
      <top>
        <color indexed="63"/>
      </top>
      <bottom>
        <color indexed="63"/>
      </bottom>
    </border>
    <border>
      <left>
        <color indexed="63"/>
      </left>
      <right style="thin"/>
      <top style="double"/>
      <bottom>
        <color indexed="63"/>
      </bottom>
    </border>
    <border>
      <left style="thin"/>
      <right>
        <color indexed="63"/>
      </right>
      <top style="thin"/>
      <bottom style="double"/>
    </border>
    <border>
      <left>
        <color indexed="63"/>
      </left>
      <right style="double"/>
      <top style="thin"/>
      <bottom style="double"/>
    </border>
    <border>
      <left>
        <color indexed="63"/>
      </left>
      <right style="double"/>
      <top>
        <color indexed="63"/>
      </top>
      <bottom style="double"/>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medium"/>
    </border>
    <border>
      <left>
        <color indexed="63"/>
      </left>
      <right>
        <color indexed="63"/>
      </right>
      <top style="double"/>
      <bottom style="thin"/>
    </border>
    <border>
      <left>
        <color indexed="63"/>
      </left>
      <right style="thin"/>
      <top style="double"/>
      <bottom style="thin"/>
    </border>
  </borders>
  <cellStyleXfs count="27">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7" fontId="4" fillId="0" borderId="0">
      <alignment/>
      <protection/>
    </xf>
    <xf numFmtId="4" fontId="0" fillId="0" borderId="0" applyFont="0" applyFill="0" applyBorder="0" applyAlignment="0" applyProtection="0"/>
    <xf numFmtId="41" fontId="29" fillId="0" borderId="0" applyFont="0" applyFill="0" applyBorder="0" applyAlignment="0" applyProtection="0"/>
    <xf numFmtId="8" fontId="0" fillId="0" borderId="0" applyFont="0" applyFill="0" applyBorder="0" applyAlignment="0" applyProtection="0"/>
    <xf numFmtId="42" fontId="29" fillId="0" borderId="0" applyFont="0" applyFill="0" applyBorder="0" applyAlignment="0" applyProtection="0"/>
    <xf numFmtId="7" fontId="4" fillId="0" borderId="1">
      <alignment/>
      <protection/>
    </xf>
    <xf numFmtId="9" fontId="4" fillId="0" borderId="1">
      <alignment/>
      <protection/>
    </xf>
    <xf numFmtId="168" fontId="4" fillId="0" borderId="1">
      <alignment/>
      <protection/>
    </xf>
    <xf numFmtId="0" fontId="38" fillId="0" borderId="0" applyNumberFormat="0" applyFill="0" applyBorder="0" applyAlignment="0" applyProtection="0"/>
    <xf numFmtId="0" fontId="33" fillId="0" borderId="0" applyNumberFormat="0" applyFill="0" applyBorder="0" applyAlignment="0" applyProtection="0"/>
    <xf numFmtId="0" fontId="0" fillId="0" borderId="0" applyNumberFormat="0">
      <alignment/>
      <protection/>
    </xf>
    <xf numFmtId="9" fontId="0" fillId="0" borderId="0" applyFont="0" applyFill="0" applyBorder="0" applyAlignment="0" applyProtection="0"/>
  </cellStyleXfs>
  <cellXfs count="310">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1" xfId="0" applyFont="1" applyBorder="1" applyAlignment="1">
      <alignment horizontal="left"/>
    </xf>
    <xf numFmtId="0" fontId="4" fillId="0" borderId="0" xfId="0" applyFont="1" applyAlignment="1">
      <alignment horizontal="left"/>
    </xf>
    <xf numFmtId="0" fontId="5" fillId="0" borderId="5" xfId="0" applyFont="1" applyBorder="1" applyAlignment="1">
      <alignment/>
    </xf>
    <xf numFmtId="0" fontId="5" fillId="0" borderId="5" xfId="0" applyFont="1" applyBorder="1" applyAlignment="1">
      <alignment horizontal="left"/>
    </xf>
    <xf numFmtId="5" fontId="4" fillId="0" borderId="0" xfId="0" applyNumberFormat="1" applyFont="1" applyAlignment="1">
      <alignment/>
    </xf>
    <xf numFmtId="0" fontId="5" fillId="0" borderId="6" xfId="0" applyFont="1" applyBorder="1" applyAlignment="1">
      <alignment horizontal="left"/>
    </xf>
    <xf numFmtId="0" fontId="0" fillId="0" borderId="6" xfId="0" applyBorder="1" applyAlignment="1">
      <alignment/>
    </xf>
    <xf numFmtId="0" fontId="4" fillId="0" borderId="6" xfId="0" applyFont="1" applyBorder="1" applyAlignment="1">
      <alignment/>
    </xf>
    <xf numFmtId="5" fontId="4" fillId="0" borderId="0" xfId="0" applyNumberFormat="1" applyFont="1" applyBorder="1" applyAlignment="1">
      <alignment/>
    </xf>
    <xf numFmtId="0" fontId="5" fillId="0" borderId="6" xfId="0" applyNumberFormat="1" applyFont="1" applyBorder="1" applyAlignment="1">
      <alignment horizontal="left"/>
    </xf>
    <xf numFmtId="5" fontId="4" fillId="0" borderId="6" xfId="0" applyNumberFormat="1" applyFont="1" applyBorder="1" applyAlignment="1">
      <alignment/>
    </xf>
    <xf numFmtId="0" fontId="5" fillId="0" borderId="0" xfId="0" applyFont="1" applyBorder="1" applyAlignment="1">
      <alignment horizontal="left"/>
    </xf>
    <xf numFmtId="14" fontId="5" fillId="0" borderId="0" xfId="0" applyNumberFormat="1" applyFont="1" applyAlignment="1">
      <alignment horizontal="left"/>
    </xf>
    <xf numFmtId="0" fontId="5" fillId="0" borderId="1" xfId="0" applyFont="1" applyBorder="1" applyAlignment="1">
      <alignment horizontal="left"/>
    </xf>
    <xf numFmtId="5" fontId="0" fillId="0" borderId="0" xfId="0" applyNumberFormat="1" applyAlignment="1">
      <alignment/>
    </xf>
    <xf numFmtId="7" fontId="5" fillId="0" borderId="0" xfId="0" applyNumberFormat="1" applyFont="1" applyBorder="1" applyAlignment="1">
      <alignment/>
    </xf>
    <xf numFmtId="0" fontId="5" fillId="0" borderId="7" xfId="0" applyFont="1" applyBorder="1" applyAlignment="1">
      <alignment/>
    </xf>
    <xf numFmtId="0" fontId="4" fillId="0" borderId="0" xfId="0" applyFont="1" applyAlignment="1">
      <alignment horizontal="center"/>
    </xf>
    <xf numFmtId="0" fontId="4" fillId="0" borderId="8" xfId="0" applyFont="1" applyBorder="1" applyAlignment="1">
      <alignment horizontal="center"/>
    </xf>
    <xf numFmtId="5" fontId="4" fillId="0" borderId="0" xfId="0" applyNumberFormat="1" applyFont="1" applyAlignment="1">
      <alignment horizontal="right"/>
    </xf>
    <xf numFmtId="7" fontId="4" fillId="0" borderId="1" xfId="0" applyNumberFormat="1" applyFont="1" applyBorder="1" applyAlignment="1">
      <alignment/>
    </xf>
    <xf numFmtId="2" fontId="4" fillId="0" borderId="1" xfId="0" applyNumberFormat="1" applyFont="1" applyBorder="1" applyAlignment="1">
      <alignment/>
    </xf>
    <xf numFmtId="0" fontId="1" fillId="0" borderId="0" xfId="0" applyFont="1" applyAlignment="1">
      <alignment/>
    </xf>
    <xf numFmtId="7" fontId="4" fillId="0" borderId="0" xfId="0" applyNumberFormat="1" applyFont="1" applyAlignment="1">
      <alignment/>
    </xf>
    <xf numFmtId="0" fontId="4" fillId="0" borderId="0"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Border="1" applyAlignment="1">
      <alignment horizontal="center"/>
    </xf>
    <xf numFmtId="5" fontId="5" fillId="0" borderId="0" xfId="0" applyNumberFormat="1" applyFont="1" applyBorder="1" applyAlignment="1">
      <alignment/>
    </xf>
    <xf numFmtId="0" fontId="4" fillId="0" borderId="0" xfId="0" applyFont="1" applyAlignment="1" quotePrefix="1">
      <alignment/>
    </xf>
    <xf numFmtId="5" fontId="5" fillId="0" borderId="0" xfId="0" applyNumberFormat="1" applyFont="1" applyAlignment="1">
      <alignment/>
    </xf>
    <xf numFmtId="0" fontId="5" fillId="0" borderId="0" xfId="0" applyFont="1" applyAlignment="1">
      <alignment horizontal="right"/>
    </xf>
    <xf numFmtId="164" fontId="4" fillId="0" borderId="0" xfId="26" applyNumberFormat="1" applyFont="1" applyBorder="1" applyAlignment="1">
      <alignment/>
    </xf>
    <xf numFmtId="0" fontId="4" fillId="0" borderId="3" xfId="0" applyFont="1" applyBorder="1" applyAlignment="1">
      <alignment horizontal="center"/>
    </xf>
    <xf numFmtId="0" fontId="4" fillId="0" borderId="4" xfId="0" applyFont="1" applyBorder="1" applyAlignment="1">
      <alignment horizontal="right"/>
    </xf>
    <xf numFmtId="5" fontId="4" fillId="0" borderId="1" xfId="0" applyNumberFormat="1" applyFont="1" applyBorder="1" applyAlignment="1">
      <alignment/>
    </xf>
    <xf numFmtId="0" fontId="0" fillId="0" borderId="0" xfId="0" applyFont="1" applyAlignment="1">
      <alignment/>
    </xf>
    <xf numFmtId="0" fontId="4" fillId="0" borderId="9" xfId="0" applyFont="1" applyBorder="1" applyAlignment="1">
      <alignment/>
    </xf>
    <xf numFmtId="0" fontId="4" fillId="0" borderId="6" xfId="0" applyFont="1" applyBorder="1" applyAlignment="1">
      <alignment horizontal="center"/>
    </xf>
    <xf numFmtId="0" fontId="4" fillId="0" borderId="10" xfId="0" applyFont="1" applyBorder="1" applyAlignment="1">
      <alignment horizontal="right"/>
    </xf>
    <xf numFmtId="5" fontId="4" fillId="0" borderId="8" xfId="0" applyNumberFormat="1" applyFont="1" applyBorder="1" applyAlignment="1">
      <alignment horizontal="center"/>
    </xf>
    <xf numFmtId="0" fontId="5" fillId="0" borderId="8" xfId="0" applyFont="1" applyBorder="1" applyAlignment="1">
      <alignment horizontal="center"/>
    </xf>
    <xf numFmtId="5" fontId="5" fillId="0" borderId="8" xfId="0" applyNumberFormat="1" applyFont="1" applyBorder="1" applyAlignment="1">
      <alignment horizontal="center"/>
    </xf>
    <xf numFmtId="164" fontId="4" fillId="0" borderId="1" xfId="0" applyNumberFormat="1" applyFont="1" applyBorder="1" applyAlignment="1">
      <alignment/>
    </xf>
    <xf numFmtId="5" fontId="4" fillId="0" borderId="0" xfId="0" applyNumberFormat="1" applyFont="1" applyBorder="1" applyAlignment="1">
      <alignment horizontal="right"/>
    </xf>
    <xf numFmtId="0" fontId="0" fillId="0" borderId="8" xfId="0" applyBorder="1" applyAlignment="1">
      <alignment/>
    </xf>
    <xf numFmtId="8" fontId="4" fillId="0" borderId="1" xfId="0" applyNumberFormat="1" applyFont="1" applyBorder="1" applyAlignment="1">
      <alignment/>
    </xf>
    <xf numFmtId="6" fontId="4" fillId="0" borderId="1" xfId="0" applyNumberFormat="1" applyFont="1" applyBorder="1" applyAlignment="1">
      <alignment/>
    </xf>
    <xf numFmtId="0" fontId="4" fillId="0" borderId="0" xfId="0" applyFont="1" applyBorder="1" applyAlignment="1">
      <alignment horizontal="left"/>
    </xf>
    <xf numFmtId="0" fontId="4" fillId="0" borderId="5" xfId="0" applyFont="1" applyBorder="1" applyAlignment="1">
      <alignment/>
    </xf>
    <xf numFmtId="5" fontId="5" fillId="0" borderId="0" xfId="0" applyNumberFormat="1" applyFont="1" applyBorder="1" applyAlignment="1">
      <alignment horizontal="right"/>
    </xf>
    <xf numFmtId="0" fontId="4" fillId="0" borderId="11" xfId="0" applyFont="1" applyBorder="1" applyAlignment="1">
      <alignment/>
    </xf>
    <xf numFmtId="0" fontId="5" fillId="0" borderId="0" xfId="0" applyFont="1" applyAlignment="1">
      <alignment/>
    </xf>
    <xf numFmtId="173" fontId="4" fillId="0" borderId="0" xfId="0" applyNumberFormat="1" applyFont="1" applyBorder="1" applyAlignment="1">
      <alignment/>
    </xf>
    <xf numFmtId="175" fontId="5" fillId="0" borderId="0" xfId="0" applyNumberFormat="1" applyFont="1" applyAlignment="1">
      <alignment/>
    </xf>
    <xf numFmtId="0" fontId="0" fillId="0" borderId="0" xfId="0" applyAlignment="1">
      <alignment wrapText="1"/>
    </xf>
    <xf numFmtId="6" fontId="4" fillId="0" borderId="10" xfId="0" applyNumberFormat="1" applyFont="1" applyBorder="1" applyAlignment="1">
      <alignment horizontal="right"/>
    </xf>
    <xf numFmtId="9" fontId="4" fillId="0" borderId="0" xfId="0" applyNumberFormat="1" applyFont="1" applyBorder="1" applyAlignment="1">
      <alignment horizontal="left"/>
    </xf>
    <xf numFmtId="0" fontId="8" fillId="0" borderId="0" xfId="0" applyFont="1" applyAlignment="1">
      <alignment/>
    </xf>
    <xf numFmtId="0" fontId="9" fillId="0" borderId="0" xfId="0" applyFont="1" applyAlignment="1">
      <alignment/>
    </xf>
    <xf numFmtId="0" fontId="9" fillId="0" borderId="8" xfId="0" applyFont="1" applyBorder="1" applyAlignment="1">
      <alignment horizontal="center"/>
    </xf>
    <xf numFmtId="5" fontId="9" fillId="0" borderId="0" xfId="0" applyNumberFormat="1" applyFont="1" applyAlignment="1">
      <alignment/>
    </xf>
    <xf numFmtId="0" fontId="10" fillId="0" borderId="0" xfId="0" applyFont="1" applyAlignment="1">
      <alignment/>
    </xf>
    <xf numFmtId="0" fontId="9" fillId="0" borderId="0" xfId="0" applyFont="1" applyBorder="1" applyAlignment="1">
      <alignment/>
    </xf>
    <xf numFmtId="5" fontId="8" fillId="0" borderId="0" xfId="0" applyNumberFormat="1" applyFont="1" applyAlignment="1">
      <alignment/>
    </xf>
    <xf numFmtId="0" fontId="5" fillId="0" borderId="0" xfId="0" applyFont="1" applyAlignment="1">
      <alignment horizontal="center"/>
    </xf>
    <xf numFmtId="0" fontId="11" fillId="0" borderId="0" xfId="0" applyFont="1" applyAlignment="1">
      <alignment/>
    </xf>
    <xf numFmtId="0" fontId="4" fillId="0" borderId="1" xfId="0" applyFont="1" applyBorder="1" applyAlignment="1">
      <alignment horizontal="center"/>
    </xf>
    <xf numFmtId="174" fontId="4" fillId="0" borderId="0" xfId="0" applyNumberFormat="1" applyFont="1" applyAlignment="1">
      <alignment horizontal="center"/>
    </xf>
    <xf numFmtId="0" fontId="8" fillId="0" borderId="0" xfId="0" applyFont="1" applyAlignment="1">
      <alignment/>
    </xf>
    <xf numFmtId="0" fontId="5" fillId="0" borderId="12" xfId="0" applyFont="1" applyBorder="1" applyAlignment="1">
      <alignment/>
    </xf>
    <xf numFmtId="0" fontId="5" fillId="0" borderId="13"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5" fontId="12" fillId="0" borderId="0" xfId="0" applyNumberFormat="1" applyFont="1" applyAlignment="1">
      <alignment/>
    </xf>
    <xf numFmtId="5" fontId="13" fillId="0" borderId="8" xfId="0" applyNumberFormat="1" applyFont="1" applyBorder="1" applyAlignment="1">
      <alignment horizontal="center"/>
    </xf>
    <xf numFmtId="7" fontId="4" fillId="0" borderId="0" xfId="0" applyNumberFormat="1" applyFont="1" applyAlignment="1">
      <alignment horizontal="center"/>
    </xf>
    <xf numFmtId="174" fontId="4" fillId="0" borderId="0" xfId="0" applyNumberFormat="1" applyFont="1" applyBorder="1" applyAlignment="1">
      <alignment horizontal="center"/>
    </xf>
    <xf numFmtId="2" fontId="4" fillId="0" borderId="0" xfId="0" applyNumberFormat="1" applyFont="1" applyAlignment="1">
      <alignment horizontal="center"/>
    </xf>
    <xf numFmtId="2" fontId="4" fillId="0" borderId="0" xfId="0" applyNumberFormat="1" applyFont="1" applyBorder="1" applyAlignment="1">
      <alignment horizontal="center"/>
    </xf>
    <xf numFmtId="164" fontId="9" fillId="0" borderId="0" xfId="26" applyNumberFormat="1" applyFont="1" applyAlignment="1">
      <alignment/>
    </xf>
    <xf numFmtId="0" fontId="9" fillId="0" borderId="0" xfId="0" applyFont="1" applyBorder="1" applyAlignment="1">
      <alignment horizontal="center"/>
    </xf>
    <xf numFmtId="0" fontId="8" fillId="0" borderId="6" xfId="0" applyFont="1" applyBorder="1" applyAlignment="1">
      <alignment/>
    </xf>
    <xf numFmtId="0" fontId="9" fillId="0" borderId="6" xfId="0" applyFont="1" applyBorder="1" applyAlignment="1">
      <alignment/>
    </xf>
    <xf numFmtId="14" fontId="9" fillId="0" borderId="1" xfId="0" applyNumberFormat="1" applyFont="1" applyBorder="1" applyAlignment="1">
      <alignment horizontal="left"/>
    </xf>
    <xf numFmtId="0" fontId="0" fillId="0" borderId="0" xfId="0" applyAlignment="1">
      <alignment horizontal="left"/>
    </xf>
    <xf numFmtId="0" fontId="9" fillId="0" borderId="1" xfId="0" applyFont="1" applyBorder="1" applyAlignment="1">
      <alignment horizontal="left"/>
    </xf>
    <xf numFmtId="0" fontId="15" fillId="0" borderId="0" xfId="0" applyFont="1" applyAlignment="1">
      <alignment/>
    </xf>
    <xf numFmtId="0" fontId="12" fillId="0" borderId="0" xfId="0" applyFont="1" applyBorder="1" applyAlignment="1">
      <alignment horizontal="left"/>
    </xf>
    <xf numFmtId="0" fontId="12" fillId="0" borderId="1" xfId="0" applyFont="1" applyBorder="1" applyAlignment="1">
      <alignment horizontal="left"/>
    </xf>
    <xf numFmtId="0" fontId="4" fillId="0" borderId="14" xfId="0" applyFont="1" applyBorder="1" applyAlignment="1">
      <alignment horizontal="right"/>
    </xf>
    <xf numFmtId="0" fontId="9" fillId="0" borderId="1" xfId="0" applyFont="1" applyBorder="1" applyAlignment="1">
      <alignment/>
    </xf>
    <xf numFmtId="0" fontId="12" fillId="0" borderId="0" xfId="0" applyFont="1" applyAlignment="1">
      <alignment/>
    </xf>
    <xf numFmtId="5" fontId="9" fillId="0" borderId="0" xfId="0" applyNumberFormat="1" applyFont="1" applyAlignment="1">
      <alignment/>
    </xf>
    <xf numFmtId="0" fontId="8" fillId="0" borderId="0" xfId="0" applyFont="1" applyAlignment="1">
      <alignment horizontal="right"/>
    </xf>
    <xf numFmtId="5" fontId="8" fillId="0" borderId="0" xfId="0" applyNumberFormat="1" applyFont="1" applyAlignment="1">
      <alignment horizontal="right"/>
    </xf>
    <xf numFmtId="0" fontId="4" fillId="0" borderId="5" xfId="0" applyFont="1" applyBorder="1" applyAlignment="1">
      <alignment horizontal="center"/>
    </xf>
    <xf numFmtId="0" fontId="9" fillId="0" borderId="6" xfId="0" applyFont="1" applyBorder="1" applyAlignment="1">
      <alignment horizontal="center"/>
    </xf>
    <xf numFmtId="0" fontId="8" fillId="0" borderId="0" xfId="0" applyFont="1" applyBorder="1" applyAlignment="1">
      <alignment/>
    </xf>
    <xf numFmtId="0" fontId="13" fillId="0" borderId="5" xfId="0" applyFont="1" applyBorder="1" applyAlignment="1">
      <alignment horizontal="center"/>
    </xf>
    <xf numFmtId="0" fontId="8" fillId="0" borderId="0" xfId="0" applyFont="1" applyBorder="1" applyAlignment="1">
      <alignment horizontal="center"/>
    </xf>
    <xf numFmtId="5" fontId="8" fillId="0" borderId="0" xfId="0" applyNumberFormat="1" applyFont="1" applyBorder="1" applyAlignment="1">
      <alignment/>
    </xf>
    <xf numFmtId="5" fontId="8" fillId="0" borderId="0" xfId="0" applyNumberFormat="1" applyFont="1" applyBorder="1" applyAlignment="1">
      <alignment horizontal="right"/>
    </xf>
    <xf numFmtId="164" fontId="9" fillId="0" borderId="0" xfId="26" applyNumberFormat="1" applyFont="1" applyAlignment="1">
      <alignment horizontal="right"/>
    </xf>
    <xf numFmtId="0" fontId="8" fillId="0" borderId="0" xfId="0" applyFont="1" applyBorder="1" applyAlignment="1">
      <alignment/>
    </xf>
    <xf numFmtId="3" fontId="4" fillId="0" borderId="1" xfId="0" applyNumberFormat="1" applyFont="1" applyBorder="1" applyAlignment="1">
      <alignment/>
    </xf>
    <xf numFmtId="3" fontId="4" fillId="0" borderId="0" xfId="0" applyNumberFormat="1" applyFont="1" applyBorder="1" applyAlignment="1">
      <alignment/>
    </xf>
    <xf numFmtId="3" fontId="4" fillId="0" borderId="7" xfId="0" applyNumberFormat="1" applyFont="1" applyBorder="1" applyAlignment="1">
      <alignment/>
    </xf>
    <xf numFmtId="173" fontId="4" fillId="0" borderId="1" xfId="0" applyNumberFormat="1" applyFont="1" applyBorder="1" applyAlignment="1">
      <alignment/>
    </xf>
    <xf numFmtId="0" fontId="9" fillId="0" borderId="0" xfId="0" applyFont="1" applyBorder="1" applyAlignment="1">
      <alignment horizontal="left"/>
    </xf>
    <xf numFmtId="5" fontId="8" fillId="0" borderId="0" xfId="0" applyNumberFormat="1" applyFont="1" applyAlignment="1">
      <alignment/>
    </xf>
    <xf numFmtId="0" fontId="9" fillId="0" borderId="6" xfId="0" applyFont="1" applyBorder="1" applyAlignment="1">
      <alignment horizontal="right"/>
    </xf>
    <xf numFmtId="5" fontId="9" fillId="0" borderId="3" xfId="0" applyNumberFormat="1" applyFont="1" applyBorder="1" applyAlignment="1">
      <alignment/>
    </xf>
    <xf numFmtId="0" fontId="5" fillId="0" borderId="6" xfId="0" applyFont="1" applyBorder="1" applyAlignment="1">
      <alignment/>
    </xf>
    <xf numFmtId="0" fontId="13" fillId="0" borderId="2" xfId="0" applyFont="1" applyBorder="1" applyAlignment="1">
      <alignment/>
    </xf>
    <xf numFmtId="0" fontId="0" fillId="0" borderId="15" xfId="0" applyBorder="1" applyAlignment="1">
      <alignment/>
    </xf>
    <xf numFmtId="0" fontId="17" fillId="0" borderId="16" xfId="0" applyFont="1" applyBorder="1" applyAlignment="1">
      <alignment/>
    </xf>
    <xf numFmtId="0" fontId="17" fillId="0" borderId="17" xfId="0" applyFont="1" applyBorder="1" applyAlignment="1">
      <alignment/>
    </xf>
    <xf numFmtId="0" fontId="17" fillId="0" borderId="0" xfId="0" applyFont="1" applyAlignment="1">
      <alignment/>
    </xf>
    <xf numFmtId="0" fontId="17" fillId="0" borderId="18" xfId="0" applyFont="1" applyBorder="1" applyAlignment="1">
      <alignment/>
    </xf>
    <xf numFmtId="0" fontId="17" fillId="0" borderId="19" xfId="0" applyFont="1" applyBorder="1" applyAlignment="1">
      <alignment/>
    </xf>
    <xf numFmtId="0" fontId="17" fillId="0" borderId="9" xfId="0" applyFont="1" applyBorder="1" applyAlignment="1">
      <alignment/>
    </xf>
    <xf numFmtId="0" fontId="17" fillId="0" borderId="20" xfId="0" applyFont="1" applyBorder="1" applyAlignment="1">
      <alignment/>
    </xf>
    <xf numFmtId="0" fontId="20" fillId="0" borderId="15" xfId="0" applyFont="1" applyBorder="1" applyAlignment="1">
      <alignment/>
    </xf>
    <xf numFmtId="0" fontId="20" fillId="0" borderId="21" xfId="0" applyFont="1" applyBorder="1" applyAlignment="1">
      <alignment/>
    </xf>
    <xf numFmtId="0" fontId="20" fillId="2" borderId="22" xfId="0" applyFont="1" applyFill="1" applyBorder="1" applyAlignment="1">
      <alignment vertical="center"/>
    </xf>
    <xf numFmtId="5" fontId="20" fillId="2" borderId="23" xfId="0" applyNumberFormat="1" applyFont="1" applyFill="1" applyBorder="1" applyAlignment="1">
      <alignment vertical="center"/>
    </xf>
    <xf numFmtId="5" fontId="20" fillId="2" borderId="24" xfId="0" applyNumberFormat="1" applyFont="1" applyFill="1" applyBorder="1" applyAlignment="1">
      <alignment vertical="center"/>
    </xf>
    <xf numFmtId="0" fontId="20" fillId="0" borderId="25" xfId="0" applyFont="1" applyBorder="1" applyAlignment="1">
      <alignment vertical="center"/>
    </xf>
    <xf numFmtId="5" fontId="20" fillId="0" borderId="1" xfId="0" applyNumberFormat="1" applyFont="1" applyBorder="1" applyAlignment="1">
      <alignment vertical="center"/>
    </xf>
    <xf numFmtId="5" fontId="20" fillId="0" borderId="26" xfId="0" applyNumberFormat="1" applyFont="1" applyBorder="1" applyAlignment="1">
      <alignment vertical="center"/>
    </xf>
    <xf numFmtId="0" fontId="20" fillId="0" borderId="25" xfId="0" applyFont="1" applyBorder="1" applyAlignment="1">
      <alignment vertical="center" wrapText="1"/>
    </xf>
    <xf numFmtId="0" fontId="17" fillId="0" borderId="0" xfId="0" applyFont="1" applyBorder="1" applyAlignment="1">
      <alignment/>
    </xf>
    <xf numFmtId="5" fontId="17" fillId="0" borderId="0" xfId="0" applyNumberFormat="1" applyFont="1" applyBorder="1" applyAlignment="1">
      <alignment/>
    </xf>
    <xf numFmtId="5" fontId="17" fillId="0" borderId="0" xfId="0" applyNumberFormat="1" applyFont="1" applyAlignment="1">
      <alignment/>
    </xf>
    <xf numFmtId="5" fontId="4" fillId="0" borderId="1" xfId="0" applyNumberFormat="1" applyFont="1" applyBorder="1" applyAlignment="1">
      <alignment/>
    </xf>
    <xf numFmtId="2" fontId="4" fillId="0" borderId="1" xfId="0" applyNumberFormat="1" applyFont="1" applyBorder="1" applyAlignment="1">
      <alignment horizontal="center"/>
    </xf>
    <xf numFmtId="164" fontId="9" fillId="0" borderId="0" xfId="26" applyNumberFormat="1" applyFont="1" applyAlignment="1">
      <alignment horizontal="center"/>
    </xf>
    <xf numFmtId="5" fontId="5" fillId="0" borderId="0" xfId="0" applyNumberFormat="1" applyFont="1" applyAlignment="1">
      <alignment/>
    </xf>
    <xf numFmtId="9" fontId="4" fillId="0" borderId="1" xfId="0" applyNumberFormat="1" applyFont="1" applyBorder="1" applyAlignment="1">
      <alignment horizontal="center"/>
    </xf>
    <xf numFmtId="0" fontId="4" fillId="0" borderId="1" xfId="0" applyFont="1" applyBorder="1" applyAlignment="1">
      <alignment/>
    </xf>
    <xf numFmtId="0" fontId="4" fillId="0" borderId="0" xfId="0" applyFont="1" applyAlignment="1">
      <alignment horizontal="center" wrapText="1"/>
    </xf>
    <xf numFmtId="15" fontId="21" fillId="0" borderId="1" xfId="0" applyNumberFormat="1" applyFont="1" applyBorder="1" applyAlignment="1">
      <alignment horizontal="left"/>
    </xf>
    <xf numFmtId="0" fontId="4" fillId="0" borderId="0" xfId="0" applyFont="1" applyAlignment="1">
      <alignment/>
    </xf>
    <xf numFmtId="5" fontId="4" fillId="0" borderId="0" xfId="0" applyNumberFormat="1" applyFont="1" applyAlignment="1">
      <alignment/>
    </xf>
    <xf numFmtId="6" fontId="4" fillId="0" borderId="0" xfId="0" applyNumberFormat="1" applyFont="1" applyBorder="1" applyAlignment="1">
      <alignment horizontal="right"/>
    </xf>
    <xf numFmtId="0" fontId="17" fillId="0" borderId="7" xfId="0" applyFont="1" applyBorder="1" applyAlignment="1">
      <alignment/>
    </xf>
    <xf numFmtId="0" fontId="22" fillId="0" borderId="7" xfId="0" applyFont="1" applyBorder="1" applyAlignment="1">
      <alignment/>
    </xf>
    <xf numFmtId="0" fontId="24" fillId="0" borderId="0" xfId="0" applyFont="1" applyBorder="1" applyAlignment="1">
      <alignment/>
    </xf>
    <xf numFmtId="0" fontId="24" fillId="0" borderId="0" xfId="0" applyFont="1" applyAlignment="1">
      <alignment/>
    </xf>
    <xf numFmtId="0" fontId="24" fillId="0" borderId="27" xfId="0" applyFont="1" applyBorder="1" applyAlignment="1">
      <alignment/>
    </xf>
    <xf numFmtId="0" fontId="24" fillId="0" borderId="28" xfId="0" applyFont="1" applyBorder="1" applyAlignment="1">
      <alignment/>
    </xf>
    <xf numFmtId="0" fontId="25" fillId="0" borderId="0" xfId="0" applyFont="1" applyAlignment="1">
      <alignment/>
    </xf>
    <xf numFmtId="0" fontId="26" fillId="0" borderId="7" xfId="0" applyFont="1" applyBorder="1" applyAlignment="1">
      <alignment/>
    </xf>
    <xf numFmtId="0" fontId="24" fillId="0" borderId="7" xfId="0" applyFont="1" applyBorder="1" applyAlignment="1">
      <alignment/>
    </xf>
    <xf numFmtId="0" fontId="24" fillId="0" borderId="29" xfId="0" applyFont="1" applyBorder="1" applyAlignment="1">
      <alignment/>
    </xf>
    <xf numFmtId="0" fontId="24" fillId="0" borderId="30" xfId="0" applyFont="1" applyBorder="1" applyAlignment="1">
      <alignment/>
    </xf>
    <xf numFmtId="0" fontId="24" fillId="0" borderId="31" xfId="0" applyFont="1" applyBorder="1" applyAlignment="1">
      <alignment/>
    </xf>
    <xf numFmtId="0" fontId="24" fillId="0" borderId="32" xfId="0" applyFont="1" applyBorder="1" applyAlignment="1">
      <alignment/>
    </xf>
    <xf numFmtId="0" fontId="25" fillId="0" borderId="0" xfId="0" applyFont="1" applyBorder="1" applyAlignment="1">
      <alignment/>
    </xf>
    <xf numFmtId="0" fontId="24" fillId="0" borderId="33" xfId="0" applyFont="1" applyBorder="1" applyAlignment="1">
      <alignment/>
    </xf>
    <xf numFmtId="0" fontId="25" fillId="0" borderId="7" xfId="0" applyFont="1" applyBorder="1" applyAlignment="1">
      <alignment/>
    </xf>
    <xf numFmtId="0" fontId="24" fillId="0" borderId="34" xfId="0" applyFont="1" applyBorder="1" applyAlignment="1">
      <alignment/>
    </xf>
    <xf numFmtId="0" fontId="24" fillId="0" borderId="35" xfId="0" applyFont="1" applyBorder="1" applyAlignment="1">
      <alignment/>
    </xf>
    <xf numFmtId="0" fontId="25" fillId="0" borderId="34" xfId="0" applyFont="1" applyBorder="1" applyAlignment="1">
      <alignment/>
    </xf>
    <xf numFmtId="0" fontId="17" fillId="0" borderId="36" xfId="0" applyFont="1" applyBorder="1" applyAlignment="1">
      <alignment horizontal="center" wrapText="1"/>
    </xf>
    <xf numFmtId="0" fontId="17" fillId="0" borderId="9" xfId="0" applyFont="1" applyBorder="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17" fillId="0" borderId="4" xfId="0" applyFont="1" applyBorder="1" applyAlignment="1">
      <alignment/>
    </xf>
    <xf numFmtId="0" fontId="17" fillId="0" borderId="1" xfId="0" applyFont="1" applyBorder="1" applyAlignment="1">
      <alignment/>
    </xf>
    <xf numFmtId="38" fontId="17" fillId="0" borderId="1" xfId="0" applyNumberFormat="1" applyFont="1" applyBorder="1" applyAlignment="1">
      <alignment/>
    </xf>
    <xf numFmtId="38" fontId="17" fillId="0" borderId="2" xfId="0" applyNumberFormat="1" applyFont="1" applyBorder="1" applyAlignment="1">
      <alignment/>
    </xf>
    <xf numFmtId="0" fontId="17" fillId="0" borderId="3" xfId="0" applyFont="1" applyBorder="1" applyAlignment="1">
      <alignment/>
    </xf>
    <xf numFmtId="10" fontId="17" fillId="0" borderId="4" xfId="0" applyNumberFormat="1" applyFont="1" applyBorder="1" applyAlignment="1">
      <alignment/>
    </xf>
    <xf numFmtId="0" fontId="17" fillId="0" borderId="2" xfId="0" applyFont="1" applyBorder="1" applyAlignment="1">
      <alignment/>
    </xf>
    <xf numFmtId="38" fontId="17" fillId="0" borderId="3" xfId="0" applyNumberFormat="1" applyFont="1" applyBorder="1" applyAlignment="1">
      <alignment/>
    </xf>
    <xf numFmtId="0" fontId="17" fillId="0" borderId="37" xfId="0" applyFont="1" applyFill="1" applyBorder="1" applyAlignment="1">
      <alignment/>
    </xf>
    <xf numFmtId="0" fontId="17" fillId="0" borderId="37" xfId="0" applyFont="1" applyBorder="1" applyAlignment="1">
      <alignment/>
    </xf>
    <xf numFmtId="0" fontId="17" fillId="0" borderId="38" xfId="0" applyFont="1" applyFill="1" applyBorder="1" applyAlignment="1">
      <alignment/>
    </xf>
    <xf numFmtId="0" fontId="17" fillId="0" borderId="0" xfId="0" applyFont="1" applyFill="1" applyBorder="1" applyAlignment="1">
      <alignment/>
    </xf>
    <xf numFmtId="0" fontId="23" fillId="0" borderId="0" xfId="0" applyFont="1" applyFill="1" applyBorder="1" applyAlignment="1">
      <alignment/>
    </xf>
    <xf numFmtId="0" fontId="25" fillId="0" borderId="0" xfId="0" applyFont="1" applyFill="1" applyBorder="1" applyAlignment="1">
      <alignment/>
    </xf>
    <xf numFmtId="0" fontId="17" fillId="0" borderId="6" xfId="0" applyFont="1" applyBorder="1" applyAlignment="1">
      <alignment/>
    </xf>
    <xf numFmtId="0" fontId="23" fillId="0" borderId="6" xfId="0" applyFont="1" applyBorder="1" applyAlignment="1">
      <alignment/>
    </xf>
    <xf numFmtId="0" fontId="27" fillId="0" borderId="6" xfId="0" applyFont="1" applyBorder="1" applyAlignment="1">
      <alignment/>
    </xf>
    <xf numFmtId="0" fontId="25" fillId="0" borderId="34" xfId="0" applyFont="1" applyBorder="1" applyAlignment="1">
      <alignment vertical="top"/>
    </xf>
    <xf numFmtId="0" fontId="17" fillId="0" borderId="34" xfId="0" applyFont="1" applyBorder="1" applyAlignment="1">
      <alignment/>
    </xf>
    <xf numFmtId="0" fontId="17" fillId="0" borderId="0" xfId="0" applyFont="1" applyAlignment="1">
      <alignment vertical="center"/>
    </xf>
    <xf numFmtId="0" fontId="17" fillId="0" borderId="34" xfId="0" applyFont="1" applyBorder="1" applyAlignment="1">
      <alignment vertical="top"/>
    </xf>
    <xf numFmtId="0" fontId="17" fillId="0" borderId="34" xfId="0" applyFont="1" applyBorder="1" applyAlignment="1">
      <alignment vertical="center"/>
    </xf>
    <xf numFmtId="0" fontId="17" fillId="0" borderId="0" xfId="0" applyFont="1" applyFill="1" applyBorder="1" applyAlignment="1">
      <alignment horizontal="right"/>
    </xf>
    <xf numFmtId="0" fontId="17" fillId="0" borderId="11" xfId="0" applyFont="1" applyBorder="1" applyAlignment="1">
      <alignment/>
    </xf>
    <xf numFmtId="0" fontId="17" fillId="0" borderId="0" xfId="0" applyFont="1" applyAlignment="1">
      <alignment horizontal="right"/>
    </xf>
    <xf numFmtId="0" fontId="17" fillId="0" borderId="11" xfId="0" applyFont="1" applyBorder="1" applyAlignment="1">
      <alignment horizontal="right"/>
    </xf>
    <xf numFmtId="0" fontId="17" fillId="0" borderId="0" xfId="0" applyFont="1" applyAlignment="1">
      <alignment horizontal="center"/>
    </xf>
    <xf numFmtId="0" fontId="29" fillId="0" borderId="0" xfId="0" applyFont="1" applyAlignment="1">
      <alignment/>
    </xf>
    <xf numFmtId="0" fontId="18" fillId="0" borderId="0" xfId="0" applyFont="1" applyAlignment="1">
      <alignment/>
    </xf>
    <xf numFmtId="0" fontId="17" fillId="0" borderId="1" xfId="0" applyFont="1" applyBorder="1" applyAlignment="1">
      <alignment horizontal="center" vertical="top" wrapText="1"/>
    </xf>
    <xf numFmtId="0" fontId="17" fillId="0" borderId="0" xfId="0" applyFont="1" applyAlignment="1">
      <alignment horizontal="center" vertical="top" wrapText="1"/>
    </xf>
    <xf numFmtId="0" fontId="23" fillId="0" borderId="39" xfId="0" applyFont="1" applyBorder="1" applyAlignment="1">
      <alignment horizontal="center" vertical="center" wrapText="1"/>
    </xf>
    <xf numFmtId="0" fontId="23" fillId="0" borderId="39" xfId="0" applyFont="1" applyBorder="1" applyAlignment="1">
      <alignment horizontal="left" vertical="center" wrapText="1"/>
    </xf>
    <xf numFmtId="6" fontId="23" fillId="0" borderId="40" xfId="0" applyNumberFormat="1" applyFont="1" applyBorder="1" applyAlignment="1">
      <alignment horizontal="right" vertical="center" wrapText="1"/>
    </xf>
    <xf numFmtId="10" fontId="23" fillId="0" borderId="41" xfId="0" applyNumberFormat="1" applyFont="1" applyBorder="1" applyAlignment="1">
      <alignment horizontal="right" vertical="center" wrapText="1"/>
    </xf>
    <xf numFmtId="6" fontId="23" fillId="0" borderId="42" xfId="0" applyNumberFormat="1" applyFont="1" applyBorder="1" applyAlignment="1">
      <alignment horizontal="right" vertical="center" wrapText="1"/>
    </xf>
    <xf numFmtId="0" fontId="17" fillId="0" borderId="0" xfId="0" applyFont="1" applyAlignment="1">
      <alignment horizontal="left" vertical="top" wrapText="1"/>
    </xf>
    <xf numFmtId="0" fontId="23" fillId="0" borderId="40" xfId="0" applyFont="1" applyBorder="1" applyAlignment="1">
      <alignment horizontal="center" vertical="center" wrapText="1"/>
    </xf>
    <xf numFmtId="0" fontId="23" fillId="0" borderId="40" xfId="0" applyFont="1" applyBorder="1" applyAlignment="1">
      <alignment horizontal="left" vertical="center" wrapText="1"/>
    </xf>
    <xf numFmtId="6" fontId="23" fillId="0" borderId="43" xfId="0" applyNumberFormat="1" applyFont="1" applyBorder="1" applyAlignment="1">
      <alignment horizontal="right" vertical="center" wrapText="1"/>
    </xf>
    <xf numFmtId="0" fontId="23" fillId="0" borderId="36" xfId="0" applyFont="1" applyBorder="1" applyAlignment="1">
      <alignment horizontal="center" vertical="center" wrapText="1"/>
    </xf>
    <xf numFmtId="0" fontId="23" fillId="0" borderId="36" xfId="0" applyFont="1" applyBorder="1" applyAlignment="1">
      <alignment horizontal="left" vertical="center" wrapText="1"/>
    </xf>
    <xf numFmtId="6" fontId="23" fillId="0" borderId="36" xfId="0" applyNumberFormat="1" applyFont="1" applyBorder="1" applyAlignment="1">
      <alignment horizontal="right" vertical="center" wrapText="1"/>
    </xf>
    <xf numFmtId="10" fontId="23" fillId="0" borderId="44" xfId="0" applyNumberFormat="1" applyFont="1" applyBorder="1" applyAlignment="1">
      <alignment horizontal="right" vertical="center" wrapText="1"/>
    </xf>
    <xf numFmtId="6" fontId="23" fillId="0" borderId="45" xfId="0" applyNumberFormat="1" applyFont="1" applyBorder="1" applyAlignment="1">
      <alignment horizontal="right" vertical="center" wrapText="1"/>
    </xf>
    <xf numFmtId="0" fontId="23" fillId="0" borderId="0" xfId="0" applyFont="1" applyAlignment="1">
      <alignment horizontal="left" vertical="top" wrapText="1"/>
    </xf>
    <xf numFmtId="0" fontId="22" fillId="0" borderId="0" xfId="0" applyFont="1" applyAlignment="1">
      <alignment horizontal="right" vertical="center" wrapText="1"/>
    </xf>
    <xf numFmtId="6" fontId="23" fillId="0" borderId="46" xfId="0" applyNumberFormat="1" applyFont="1" applyBorder="1" applyAlignment="1">
      <alignment horizontal="right" vertical="center" wrapText="1"/>
    </xf>
    <xf numFmtId="0" fontId="31" fillId="0" borderId="0" xfId="0" applyFont="1" applyAlignment="1">
      <alignment horizontal="left" vertical="top"/>
    </xf>
    <xf numFmtId="0" fontId="29" fillId="0" borderId="0" xfId="0" applyFont="1" applyAlignment="1">
      <alignment horizontal="left" vertical="top" wrapText="1"/>
    </xf>
    <xf numFmtId="0" fontId="4" fillId="0" borderId="0" xfId="0" applyFont="1" applyFill="1" applyAlignment="1">
      <alignment/>
    </xf>
    <xf numFmtId="0" fontId="4" fillId="3" borderId="0" xfId="0" applyFont="1" applyFill="1" applyAlignment="1">
      <alignment horizontal="left"/>
    </xf>
    <xf numFmtId="0" fontId="13" fillId="3" borderId="0" xfId="0" applyFont="1" applyFill="1" applyAlignment="1">
      <alignment horizontal="left"/>
    </xf>
    <xf numFmtId="0" fontId="9" fillId="0" borderId="0" xfId="0" applyFont="1" applyBorder="1" applyAlignment="1">
      <alignment horizontal="left"/>
    </xf>
    <xf numFmtId="0" fontId="4" fillId="0" borderId="0" xfId="0" applyFont="1" applyBorder="1" applyAlignment="1">
      <alignment/>
    </xf>
    <xf numFmtId="0" fontId="13" fillId="0" borderId="0" xfId="0" applyFont="1" applyFill="1" applyAlignment="1">
      <alignment horizontal="left"/>
    </xf>
    <xf numFmtId="180" fontId="9" fillId="0" borderId="1" xfId="0" applyNumberFormat="1" applyFont="1" applyBorder="1" applyAlignment="1">
      <alignment horizontal="left"/>
    </xf>
    <xf numFmtId="3" fontId="5" fillId="0" borderId="0" xfId="0" applyNumberFormat="1" applyFont="1" applyBorder="1" applyAlignment="1">
      <alignment/>
    </xf>
    <xf numFmtId="1" fontId="9" fillId="0" borderId="1" xfId="0" applyNumberFormat="1" applyFont="1" applyBorder="1" applyAlignment="1">
      <alignment/>
    </xf>
    <xf numFmtId="0" fontId="32" fillId="0" borderId="0" xfId="0" applyFont="1" applyAlignment="1">
      <alignment vertical="top"/>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10" fillId="0" borderId="0" xfId="0" applyFont="1" applyAlignment="1">
      <alignment vertical="top"/>
    </xf>
    <xf numFmtId="0" fontId="33" fillId="0" borderId="0" xfId="24" applyAlignment="1">
      <alignment/>
    </xf>
    <xf numFmtId="0" fontId="14" fillId="0" borderId="0" xfId="0" applyFont="1" applyAlignment="1">
      <alignment vertical="top"/>
    </xf>
    <xf numFmtId="0" fontId="4" fillId="0" borderId="0" xfId="0" applyFont="1" applyBorder="1" applyAlignment="1" quotePrefix="1">
      <alignment horizontal="center"/>
    </xf>
    <xf numFmtId="0" fontId="4" fillId="0" borderId="14" xfId="0" applyFont="1" applyBorder="1" applyAlignment="1">
      <alignment horizontal="center"/>
    </xf>
    <xf numFmtId="0" fontId="34" fillId="0" borderId="0" xfId="0" applyFont="1" applyAlignment="1">
      <alignment/>
    </xf>
    <xf numFmtId="0" fontId="20" fillId="0" borderId="47" xfId="0" applyFont="1" applyBorder="1" applyAlignment="1">
      <alignment horizontal="center"/>
    </xf>
    <xf numFmtId="0" fontId="20" fillId="0" borderId="48" xfId="0" applyFont="1" applyBorder="1" applyAlignment="1">
      <alignment horizontal="center"/>
    </xf>
    <xf numFmtId="0" fontId="20" fillId="0" borderId="49" xfId="0" applyFont="1" applyBorder="1" applyAlignment="1">
      <alignment horizontal="center"/>
    </xf>
    <xf numFmtId="0" fontId="20" fillId="0" borderId="50" xfId="0" applyFont="1" applyBorder="1" applyAlignment="1">
      <alignment horizontal="center"/>
    </xf>
    <xf numFmtId="0" fontId="12" fillId="0" borderId="0" xfId="25" applyFont="1" applyFill="1" applyAlignment="1">
      <alignment horizontal="left"/>
      <protection/>
    </xf>
    <xf numFmtId="5" fontId="9" fillId="0" borderId="0" xfId="25" applyNumberFormat="1" applyFont="1">
      <alignment/>
      <protection/>
    </xf>
    <xf numFmtId="0" fontId="4" fillId="0" borderId="0" xfId="0" applyFont="1" applyAlignment="1">
      <alignment horizontal="center"/>
    </xf>
    <xf numFmtId="0" fontId="40" fillId="0" borderId="0" xfId="0" applyFont="1" applyAlignment="1">
      <alignment/>
    </xf>
    <xf numFmtId="0" fontId="4" fillId="0" borderId="51" xfId="0" applyFont="1" applyBorder="1" applyAlignment="1">
      <alignment/>
    </xf>
    <xf numFmtId="0" fontId="4" fillId="0" borderId="7" xfId="0" applyFont="1" applyBorder="1" applyAlignment="1">
      <alignment horizontal="center"/>
    </xf>
    <xf numFmtId="0" fontId="4" fillId="0" borderId="7" xfId="0" applyFont="1" applyBorder="1" applyAlignment="1">
      <alignment/>
    </xf>
    <xf numFmtId="0" fontId="4" fillId="0" borderId="52" xfId="0" applyFont="1" applyBorder="1" applyAlignment="1">
      <alignment horizontal="center"/>
    </xf>
    <xf numFmtId="0" fontId="4" fillId="0" borderId="0" xfId="0" applyFont="1" applyBorder="1" applyAlignment="1">
      <alignment horizontal="center"/>
    </xf>
    <xf numFmtId="0" fontId="17" fillId="0" borderId="53" xfId="0" applyFont="1" applyBorder="1" applyAlignment="1">
      <alignment horizontal="left" vertical="center"/>
    </xf>
    <xf numFmtId="0" fontId="16" fillId="0" borderId="6" xfId="0" applyFont="1" applyBorder="1" applyAlignment="1">
      <alignment horizontal="center" vertical="center"/>
    </xf>
    <xf numFmtId="0" fontId="0" fillId="0" borderId="0" xfId="0" applyAlignment="1">
      <alignmen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40"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10" fillId="0" borderId="2" xfId="0" applyFont="1" applyBorder="1" applyAlignment="1">
      <alignment wrapText="1"/>
    </xf>
    <xf numFmtId="0" fontId="10" fillId="0" borderId="3" xfId="0" applyFont="1" applyBorder="1" applyAlignment="1">
      <alignment/>
    </xf>
    <xf numFmtId="0" fontId="10" fillId="0" borderId="4" xfId="0" applyFont="1" applyBorder="1" applyAlignment="1">
      <alignment/>
    </xf>
    <xf numFmtId="0" fontId="5" fillId="0" borderId="7" xfId="0" applyFont="1" applyBorder="1" applyAlignment="1">
      <alignment horizontal="center"/>
    </xf>
    <xf numFmtId="0" fontId="16" fillId="0" borderId="38" xfId="0" applyFont="1" applyBorder="1" applyAlignment="1">
      <alignment horizontal="center" vertical="center"/>
    </xf>
    <xf numFmtId="0" fontId="16" fillId="0" borderId="54"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7" fillId="0" borderId="11" xfId="0" applyFont="1" applyBorder="1" applyAlignment="1">
      <alignment horizontal="left" vertical="center"/>
    </xf>
    <xf numFmtId="0" fontId="16" fillId="0" borderId="10" xfId="0" applyFont="1" applyBorder="1" applyAlignment="1">
      <alignment horizontal="center" vertical="center"/>
    </xf>
    <xf numFmtId="0" fontId="17" fillId="0" borderId="21" xfId="0" applyFont="1" applyBorder="1" applyAlignment="1">
      <alignment horizontal="left" vertical="center" wrapText="1"/>
    </xf>
    <xf numFmtId="0" fontId="17" fillId="0" borderId="34" xfId="0" applyFont="1" applyBorder="1" applyAlignment="1">
      <alignment horizontal="left" vertical="center" wrapText="1"/>
    </xf>
    <xf numFmtId="0" fontId="17" fillId="0" borderId="55" xfId="0" applyFont="1" applyBorder="1" applyAlignment="1">
      <alignment horizontal="left" vertical="center" wrapText="1"/>
    </xf>
    <xf numFmtId="0" fontId="17" fillId="0" borderId="37" xfId="0" applyFont="1" applyBorder="1" applyAlignment="1">
      <alignment horizontal="left" vertical="center" wrapText="1"/>
    </xf>
    <xf numFmtId="0" fontId="17" fillId="0" borderId="56" xfId="0" applyFont="1" applyBorder="1" applyAlignment="1">
      <alignment horizontal="left" vertical="center" wrapText="1"/>
    </xf>
    <xf numFmtId="0" fontId="19" fillId="0" borderId="15" xfId="0" applyFont="1" applyBorder="1" applyAlignment="1">
      <alignment horizontal="center"/>
    </xf>
    <xf numFmtId="0" fontId="19" fillId="0" borderId="38" xfId="0" applyFont="1" applyBorder="1" applyAlignment="1">
      <alignment horizontal="center"/>
    </xf>
    <xf numFmtId="0" fontId="19" fillId="0" borderId="17" xfId="0" applyFont="1" applyBorder="1" applyAlignment="1">
      <alignment horizontal="center"/>
    </xf>
    <xf numFmtId="0" fontId="19" fillId="0" borderId="21" xfId="0" applyFont="1" applyBorder="1" applyAlignment="1">
      <alignment horizontal="center"/>
    </xf>
    <xf numFmtId="0" fontId="19" fillId="0" borderId="34" xfId="0" applyFont="1" applyBorder="1" applyAlignment="1">
      <alignment horizontal="center"/>
    </xf>
    <xf numFmtId="0" fontId="19" fillId="0" borderId="57" xfId="0" applyFont="1" applyBorder="1" applyAlignment="1">
      <alignment horizontal="center"/>
    </xf>
    <xf numFmtId="0" fontId="34" fillId="0" borderId="58" xfId="0" applyFont="1" applyBorder="1" applyAlignment="1">
      <alignment vertical="top" wrapText="1"/>
    </xf>
    <xf numFmtId="0" fontId="36" fillId="0" borderId="5" xfId="0" applyFont="1" applyBorder="1" applyAlignment="1">
      <alignment vertical="top"/>
    </xf>
    <xf numFmtId="0" fontId="36" fillId="0" borderId="59" xfId="0" applyFont="1" applyBorder="1" applyAlignment="1">
      <alignment vertical="top"/>
    </xf>
    <xf numFmtId="0" fontId="34" fillId="0" borderId="18" xfId="0" applyFont="1" applyBorder="1" applyAlignment="1">
      <alignment vertical="top" wrapText="1"/>
    </xf>
    <xf numFmtId="0" fontId="36" fillId="0" borderId="0" xfId="0" applyFont="1" applyBorder="1" applyAlignment="1">
      <alignment vertical="top"/>
    </xf>
    <xf numFmtId="0" fontId="36" fillId="0" borderId="53" xfId="0" applyFont="1" applyBorder="1" applyAlignment="1">
      <alignment vertical="top"/>
    </xf>
    <xf numFmtId="0" fontId="34" fillId="0" borderId="21" xfId="0" applyFont="1" applyBorder="1" applyAlignment="1">
      <alignment vertical="top" wrapText="1"/>
    </xf>
    <xf numFmtId="0" fontId="36" fillId="0" borderId="34" xfId="0" applyFont="1" applyBorder="1" applyAlignment="1">
      <alignment vertical="top"/>
    </xf>
    <xf numFmtId="0" fontId="36" fillId="0" borderId="57" xfId="0" applyFont="1" applyBorder="1" applyAlignment="1">
      <alignment vertical="top"/>
    </xf>
    <xf numFmtId="0" fontId="17" fillId="0" borderId="60" xfId="0" applyFont="1" applyBorder="1" applyAlignment="1">
      <alignment horizontal="center" vertical="top" wrapText="1"/>
    </xf>
    <xf numFmtId="0" fontId="17" fillId="0" borderId="61" xfId="0" applyFont="1" applyBorder="1" applyAlignment="1">
      <alignment horizontal="center" vertical="top" wrapText="1"/>
    </xf>
    <xf numFmtId="0" fontId="17" fillId="0" borderId="62" xfId="0" applyFont="1" applyBorder="1" applyAlignment="1">
      <alignment horizontal="center" vertical="top" wrapText="1"/>
    </xf>
    <xf numFmtId="0" fontId="22" fillId="0" borderId="63" xfId="0" applyFont="1" applyBorder="1" applyAlignment="1">
      <alignment horizontal="left" vertical="top" wrapText="1"/>
    </xf>
    <xf numFmtId="0" fontId="23" fillId="0" borderId="7" xfId="0" applyFont="1" applyBorder="1" applyAlignment="1">
      <alignment horizontal="left" vertical="top" wrapText="1"/>
    </xf>
    <xf numFmtId="0" fontId="17" fillId="0" borderId="64" xfId="0" applyFont="1" applyBorder="1" applyAlignment="1">
      <alignment horizontal="left" wrapText="1"/>
    </xf>
    <xf numFmtId="0" fontId="17" fillId="0" borderId="65" xfId="0" applyFont="1" applyBorder="1" applyAlignment="1">
      <alignment horizontal="left" wrapText="1"/>
    </xf>
    <xf numFmtId="0" fontId="17" fillId="0" borderId="0" xfId="0" applyFont="1" applyFill="1" applyBorder="1" applyAlignment="1">
      <alignment horizontal="center"/>
    </xf>
    <xf numFmtId="0" fontId="16" fillId="0" borderId="0" xfId="0" applyFont="1" applyAlignment="1">
      <alignment horizontal="center"/>
    </xf>
  </cellXfs>
  <cellStyles count="13">
    <cellStyle name="Normal" xfId="0"/>
    <cellStyle name="Amount" xfId="15"/>
    <cellStyle name="Comma" xfId="16"/>
    <cellStyle name="Comma [0]" xfId="17"/>
    <cellStyle name="Currency" xfId="18"/>
    <cellStyle name="Currency [0]" xfId="19"/>
    <cellStyle name="Enter Amount" xfId="20"/>
    <cellStyle name="Enter Percent" xfId="21"/>
    <cellStyle name="Enter Quantity" xfId="22"/>
    <cellStyle name="Followed Hyperlink" xfId="23"/>
    <cellStyle name="Hyperlink" xfId="24"/>
    <cellStyle name="Normal_Grant Proposal"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847725</xdr:colOff>
      <xdr:row>0</xdr:row>
      <xdr:rowOff>0</xdr:rowOff>
    </xdr:to>
    <xdr:pic>
      <xdr:nvPicPr>
        <xdr:cNvPr id="1" name="Picture 2"/>
        <xdr:cNvPicPr preferRelativeResize="1">
          <a:picLocks noChangeAspect="1"/>
        </xdr:cNvPicPr>
      </xdr:nvPicPr>
      <xdr:blipFill>
        <a:blip r:embed="rId1"/>
        <a:stretch>
          <a:fillRect/>
        </a:stretch>
      </xdr:blipFill>
      <xdr:spPr>
        <a:xfrm>
          <a:off x="152400" y="0"/>
          <a:ext cx="695325" cy="0"/>
        </a:xfrm>
        <a:prstGeom prst="rect">
          <a:avLst/>
        </a:prstGeom>
        <a:noFill/>
        <a:ln w="9525" cmpd="sng">
          <a:noFill/>
        </a:ln>
      </xdr:spPr>
    </xdr:pic>
    <xdr:clientData/>
  </xdr:twoCellAnchor>
  <xdr:twoCellAnchor>
    <xdr:from>
      <xdr:col>0</xdr:col>
      <xdr:colOff>152400</xdr:colOff>
      <xdr:row>0</xdr:row>
      <xdr:rowOff>47625</xdr:rowOff>
    </xdr:from>
    <xdr:to>
      <xdr:col>0</xdr:col>
      <xdr:colOff>847725</xdr:colOff>
      <xdr:row>5</xdr:row>
      <xdr:rowOff>76200</xdr:rowOff>
    </xdr:to>
    <xdr:pic>
      <xdr:nvPicPr>
        <xdr:cNvPr id="2" name="Picture 3"/>
        <xdr:cNvPicPr preferRelativeResize="1">
          <a:picLocks noChangeAspect="1"/>
        </xdr:cNvPicPr>
      </xdr:nvPicPr>
      <xdr:blipFill>
        <a:blip r:embed="rId1"/>
        <a:stretch>
          <a:fillRect/>
        </a:stretch>
      </xdr:blipFill>
      <xdr:spPr>
        <a:xfrm>
          <a:off x="152400" y="47625"/>
          <a:ext cx="6953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e.arizona.edu/business_office/tables#gra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L56"/>
  <sheetViews>
    <sheetView tabSelected="1" workbookViewId="0" topLeftCell="A1">
      <selection activeCell="A1" sqref="A1"/>
    </sheetView>
  </sheetViews>
  <sheetFormatPr defaultColWidth="9.00390625" defaultRowHeight="12.75"/>
  <cols>
    <col min="1" max="1" width="3.125" style="240" customWidth="1"/>
    <col min="2" max="2" width="3.125" style="0" customWidth="1"/>
  </cols>
  <sheetData>
    <row r="2" ht="15">
      <c r="A2" s="239" t="s">
        <v>230</v>
      </c>
    </row>
    <row r="4" ht="12.75">
      <c r="B4" s="256" t="s">
        <v>301</v>
      </c>
    </row>
    <row r="6" spans="2:12" s="240" customFormat="1" ht="39.75" customHeight="1">
      <c r="B6" s="266" t="s">
        <v>231</v>
      </c>
      <c r="C6" s="266"/>
      <c r="D6" s="266"/>
      <c r="E6" s="266"/>
      <c r="F6" s="266"/>
      <c r="G6" s="266"/>
      <c r="H6" s="266"/>
      <c r="I6" s="266"/>
      <c r="J6" s="266"/>
      <c r="K6" s="266"/>
      <c r="L6" s="266"/>
    </row>
    <row r="8" spans="1:12" s="240" customFormat="1" ht="26.25" customHeight="1">
      <c r="A8" s="240" t="s">
        <v>232</v>
      </c>
      <c r="B8" s="266" t="s">
        <v>233</v>
      </c>
      <c r="C8" s="266"/>
      <c r="D8" s="266"/>
      <c r="E8" s="266"/>
      <c r="F8" s="266"/>
      <c r="G8" s="266"/>
      <c r="H8" s="266"/>
      <c r="I8" s="266"/>
      <c r="J8" s="266"/>
      <c r="K8" s="266"/>
      <c r="L8" s="266"/>
    </row>
    <row r="10" spans="1:12" s="240" customFormat="1" ht="12.75">
      <c r="A10" s="240" t="s">
        <v>234</v>
      </c>
      <c r="B10" s="266" t="s">
        <v>235</v>
      </c>
      <c r="C10" s="266"/>
      <c r="D10" s="266"/>
      <c r="E10" s="266"/>
      <c r="F10" s="266"/>
      <c r="G10" s="266"/>
      <c r="H10" s="266"/>
      <c r="I10" s="266"/>
      <c r="J10" s="266"/>
      <c r="K10" s="266"/>
      <c r="L10" s="266"/>
    </row>
    <row r="11" spans="2:12" s="240" customFormat="1" ht="6" customHeight="1">
      <c r="B11" s="241"/>
      <c r="C11" s="241"/>
      <c r="D11" s="241"/>
      <c r="E11" s="241"/>
      <c r="F11" s="241"/>
      <c r="G11" s="241"/>
      <c r="H11" s="241"/>
      <c r="I11" s="241"/>
      <c r="J11" s="241"/>
      <c r="K11" s="241"/>
      <c r="L11" s="241"/>
    </row>
    <row r="12" spans="2:12" s="240" customFormat="1" ht="12.75">
      <c r="B12" s="240" t="s">
        <v>236</v>
      </c>
      <c r="C12" s="269" t="s">
        <v>237</v>
      </c>
      <c r="D12" s="269"/>
      <c r="E12" s="269"/>
      <c r="F12" s="269"/>
      <c r="G12" s="269"/>
      <c r="H12" s="269"/>
      <c r="I12" s="269"/>
      <c r="J12" s="269"/>
      <c r="K12" s="269"/>
      <c r="L12" s="269"/>
    </row>
    <row r="13" spans="2:12" s="240" customFormat="1" ht="12.75">
      <c r="B13" s="240" t="s">
        <v>238</v>
      </c>
      <c r="C13" s="269" t="s">
        <v>239</v>
      </c>
      <c r="D13" s="269"/>
      <c r="E13" s="269"/>
      <c r="F13" s="269"/>
      <c r="G13" s="269"/>
      <c r="H13" s="269"/>
      <c r="I13" s="269"/>
      <c r="J13" s="269"/>
      <c r="K13" s="269"/>
      <c r="L13" s="269"/>
    </row>
    <row r="14" spans="3:12" ht="12.75">
      <c r="C14" s="96"/>
      <c r="D14" s="96"/>
      <c r="E14" s="96"/>
      <c r="F14" s="96"/>
      <c r="G14" s="96"/>
      <c r="H14" s="96"/>
      <c r="I14" s="96"/>
      <c r="J14" s="96"/>
      <c r="K14" s="96"/>
      <c r="L14" s="96"/>
    </row>
    <row r="15" spans="2:12" ht="12.75">
      <c r="B15" t="s">
        <v>240</v>
      </c>
      <c r="C15" s="96"/>
      <c r="D15" s="96"/>
      <c r="E15" s="96"/>
      <c r="F15" s="96"/>
      <c r="G15" s="96"/>
      <c r="H15" s="96"/>
      <c r="I15" s="96"/>
      <c r="J15" s="96"/>
      <c r="K15" s="96"/>
      <c r="L15" s="96"/>
    </row>
    <row r="16" spans="2:12" s="240" customFormat="1" ht="12.75">
      <c r="B16" s="266"/>
      <c r="C16" s="266"/>
      <c r="D16" s="266"/>
      <c r="E16" s="266"/>
      <c r="F16" s="266"/>
      <c r="G16" s="266"/>
      <c r="H16" s="266"/>
      <c r="I16" s="266"/>
      <c r="J16" s="266"/>
      <c r="K16" s="266"/>
      <c r="L16" s="266"/>
    </row>
    <row r="17" spans="1:2" ht="12.75">
      <c r="A17" s="240" t="s">
        <v>241</v>
      </c>
      <c r="B17" t="s">
        <v>242</v>
      </c>
    </row>
    <row r="18" spans="3:12" ht="6" customHeight="1">
      <c r="C18" s="270"/>
      <c r="D18" s="270"/>
      <c r="E18" s="270"/>
      <c r="F18" s="270"/>
      <c r="G18" s="270"/>
      <c r="H18" s="270"/>
      <c r="I18" s="270"/>
      <c r="J18" s="270"/>
      <c r="K18" s="270"/>
      <c r="L18" s="270"/>
    </row>
    <row r="19" spans="2:12" s="240" customFormat="1" ht="12.75">
      <c r="B19" s="243" t="s">
        <v>243</v>
      </c>
      <c r="C19" s="242"/>
      <c r="D19" s="242"/>
      <c r="E19" s="242"/>
      <c r="F19" s="242"/>
      <c r="G19" s="242"/>
      <c r="H19" s="242"/>
      <c r="I19" s="242"/>
      <c r="J19" s="242"/>
      <c r="K19" s="242"/>
      <c r="L19" s="242"/>
    </row>
    <row r="20" spans="3:12" s="240" customFormat="1" ht="6" customHeight="1">
      <c r="C20" s="242"/>
      <c r="D20" s="242"/>
      <c r="E20" s="242"/>
      <c r="F20" s="242"/>
      <c r="G20" s="242"/>
      <c r="H20" s="242"/>
      <c r="I20" s="242"/>
      <c r="J20" s="242"/>
      <c r="K20" s="242"/>
      <c r="L20" s="242"/>
    </row>
    <row r="21" spans="3:12" s="240" customFormat="1" ht="53.25" customHeight="1">
      <c r="C21" s="265" t="s">
        <v>305</v>
      </c>
      <c r="D21" s="266"/>
      <c r="E21" s="266"/>
      <c r="F21" s="266"/>
      <c r="G21" s="266"/>
      <c r="H21" s="266"/>
      <c r="I21" s="266"/>
      <c r="J21" s="266"/>
      <c r="K21" s="266"/>
      <c r="L21" s="266"/>
    </row>
    <row r="22" spans="3:12" s="240" customFormat="1" ht="6" customHeight="1">
      <c r="C22" s="242"/>
      <c r="D22" s="242"/>
      <c r="E22" s="242"/>
      <c r="F22" s="242"/>
      <c r="G22" s="242"/>
      <c r="H22" s="242"/>
      <c r="I22" s="242"/>
      <c r="J22" s="242"/>
      <c r="K22" s="242"/>
      <c r="L22" s="242"/>
    </row>
    <row r="23" spans="2:12" s="240" customFormat="1" ht="12.75">
      <c r="B23" s="240" t="s">
        <v>236</v>
      </c>
      <c r="C23" s="265" t="s">
        <v>244</v>
      </c>
      <c r="D23" s="266"/>
      <c r="E23" s="266"/>
      <c r="F23" s="266"/>
      <c r="G23" s="266"/>
      <c r="H23" s="266"/>
      <c r="I23" s="266"/>
      <c r="J23" s="266"/>
      <c r="K23" s="266"/>
      <c r="L23" s="266"/>
    </row>
    <row r="24" spans="2:12" s="240" customFormat="1" ht="12.75">
      <c r="B24" s="240" t="s">
        <v>238</v>
      </c>
      <c r="C24" s="265" t="s">
        <v>245</v>
      </c>
      <c r="D24" s="266"/>
      <c r="E24" s="266"/>
      <c r="F24" s="266"/>
      <c r="G24" s="266"/>
      <c r="H24" s="266"/>
      <c r="I24" s="266"/>
      <c r="J24" s="266"/>
      <c r="K24" s="266"/>
      <c r="L24" s="266"/>
    </row>
    <row r="25" spans="2:12" s="240" customFormat="1" ht="26.25" customHeight="1">
      <c r="B25" s="240" t="s">
        <v>246</v>
      </c>
      <c r="C25" s="265" t="s">
        <v>247</v>
      </c>
      <c r="D25" s="266"/>
      <c r="E25" s="266"/>
      <c r="F25" s="266"/>
      <c r="G25" s="266"/>
      <c r="H25" s="266"/>
      <c r="I25" s="266"/>
      <c r="J25" s="266"/>
      <c r="K25" s="266"/>
      <c r="L25" s="266"/>
    </row>
    <row r="26" spans="2:3" ht="12.75">
      <c r="B26" s="240" t="s">
        <v>248</v>
      </c>
      <c r="C26" s="72" t="s">
        <v>249</v>
      </c>
    </row>
    <row r="27" spans="2:3" ht="12.75">
      <c r="B27" s="240" t="s">
        <v>250</v>
      </c>
      <c r="C27" s="72" t="s">
        <v>251</v>
      </c>
    </row>
    <row r="28" spans="2:3" ht="12.75">
      <c r="B28" s="240" t="s">
        <v>252</v>
      </c>
      <c r="C28" s="72" t="s">
        <v>253</v>
      </c>
    </row>
    <row r="29" ht="12.75">
      <c r="C29" s="244" t="s">
        <v>316</v>
      </c>
    </row>
    <row r="30" ht="12.75">
      <c r="C30" t="s">
        <v>254</v>
      </c>
    </row>
    <row r="31" spans="2:3" ht="12.75">
      <c r="B31" s="240" t="s">
        <v>255</v>
      </c>
      <c r="C31" s="72" t="s">
        <v>256</v>
      </c>
    </row>
    <row r="32" spans="2:3" ht="12.75">
      <c r="B32" s="240" t="s">
        <v>257</v>
      </c>
      <c r="C32" s="72" t="s">
        <v>258</v>
      </c>
    </row>
    <row r="33" spans="2:3" ht="12.75">
      <c r="B33" s="240" t="s">
        <v>259</v>
      </c>
      <c r="C33" s="72" t="s">
        <v>260</v>
      </c>
    </row>
    <row r="35" ht="12.75">
      <c r="B35" s="243" t="s">
        <v>261</v>
      </c>
    </row>
    <row r="36" spans="1:12" s="84" customFormat="1" ht="42" customHeight="1">
      <c r="A36" s="245"/>
      <c r="C36" s="267" t="s">
        <v>299</v>
      </c>
      <c r="D36" s="267"/>
      <c r="E36" s="267"/>
      <c r="F36" s="267"/>
      <c r="G36" s="267"/>
      <c r="H36" s="267"/>
      <c r="I36" s="267"/>
      <c r="J36" s="267"/>
      <c r="K36" s="267"/>
      <c r="L36" s="267"/>
    </row>
    <row r="38" ht="12.75">
      <c r="B38" s="72" t="s">
        <v>262</v>
      </c>
    </row>
    <row r="39" ht="6" customHeight="1"/>
    <row r="40" ht="12.75">
      <c r="C40" t="s">
        <v>263</v>
      </c>
    </row>
    <row r="42" ht="12.75">
      <c r="B42" s="72" t="s">
        <v>264</v>
      </c>
    </row>
    <row r="43" ht="6" customHeight="1"/>
    <row r="44" ht="12.75">
      <c r="C44" t="s">
        <v>265</v>
      </c>
    </row>
    <row r="45" spans="3:12" ht="66.75" customHeight="1">
      <c r="C45" s="268" t="s">
        <v>315</v>
      </c>
      <c r="D45" s="264"/>
      <c r="E45" s="264"/>
      <c r="F45" s="264"/>
      <c r="G45" s="264"/>
      <c r="H45" s="264"/>
      <c r="I45" s="264"/>
      <c r="J45" s="264"/>
      <c r="K45" s="264"/>
      <c r="L45" s="264"/>
    </row>
    <row r="47" spans="1:2" ht="12.75">
      <c r="A47" s="240" t="s">
        <v>266</v>
      </c>
      <c r="B47" s="72" t="s">
        <v>276</v>
      </c>
    </row>
    <row r="48" ht="6" customHeight="1"/>
    <row r="49" spans="2:12" ht="52.5" customHeight="1">
      <c r="B49" s="264" t="s">
        <v>277</v>
      </c>
      <c r="C49" s="264"/>
      <c r="D49" s="264"/>
      <c r="E49" s="264"/>
      <c r="F49" s="264"/>
      <c r="G49" s="264"/>
      <c r="H49" s="264"/>
      <c r="I49" s="264"/>
      <c r="J49" s="264"/>
      <c r="K49" s="264"/>
      <c r="L49" s="264"/>
    </row>
    <row r="51" spans="2:12" ht="12.75">
      <c r="B51" s="264" t="s">
        <v>298</v>
      </c>
      <c r="C51" s="264"/>
      <c r="D51" s="264"/>
      <c r="E51" s="264"/>
      <c r="F51" s="264"/>
      <c r="G51" s="264"/>
      <c r="H51" s="264"/>
      <c r="I51" s="264"/>
      <c r="J51" s="264"/>
      <c r="K51" s="264"/>
      <c r="L51" s="264"/>
    </row>
    <row r="53" spans="1:2" ht="12.75">
      <c r="A53" s="240" t="s">
        <v>267</v>
      </c>
      <c r="B53" s="72" t="s">
        <v>268</v>
      </c>
    </row>
    <row r="54" ht="6" customHeight="1"/>
    <row r="55" ht="12.75">
      <c r="C55" t="s">
        <v>270</v>
      </c>
    </row>
    <row r="56" ht="12.75">
      <c r="C56" t="s">
        <v>269</v>
      </c>
    </row>
  </sheetData>
  <mergeCells count="15">
    <mergeCell ref="B6:L6"/>
    <mergeCell ref="B8:L8"/>
    <mergeCell ref="B10:L10"/>
    <mergeCell ref="C12:L12"/>
    <mergeCell ref="C13:L13"/>
    <mergeCell ref="B16:L16"/>
    <mergeCell ref="C18:L18"/>
    <mergeCell ref="C21:L21"/>
    <mergeCell ref="B49:L49"/>
    <mergeCell ref="B51:L51"/>
    <mergeCell ref="C23:L23"/>
    <mergeCell ref="C24:L24"/>
    <mergeCell ref="C25:L25"/>
    <mergeCell ref="C36:L36"/>
    <mergeCell ref="C45:L45"/>
  </mergeCells>
  <hyperlinks>
    <hyperlink ref="C29" r:id="rId1" display="http://www.coe.arizona.edu/business_office/tables#grad"/>
  </hyperlinks>
  <printOptions/>
  <pageMargins left="0.5" right="0.5" top="0.75" bottom="0.75" header="0.5" footer="0.5"/>
  <pageSetup horizontalDpi="300" verticalDpi="300" orientation="portrait" r:id="rId2"/>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A1:F22"/>
  <sheetViews>
    <sheetView workbookViewId="0" topLeftCell="A1">
      <selection activeCell="A1" sqref="A1:F1"/>
    </sheetView>
  </sheetViews>
  <sheetFormatPr defaultColWidth="9.00390625" defaultRowHeight="12.75"/>
  <cols>
    <col min="1" max="1" width="15.75390625" style="207" customWidth="1"/>
    <col min="2" max="2" width="19.25390625" style="207" customWidth="1"/>
    <col min="3" max="3" width="50.75390625" style="207" customWidth="1"/>
    <col min="4" max="4" width="16.875" style="207" customWidth="1"/>
    <col min="5" max="6" width="15.75390625" style="207" customWidth="1"/>
    <col min="7" max="7" width="11.75390625" style="207" customWidth="1"/>
    <col min="8" max="16384" width="9.125" style="207" customWidth="1"/>
  </cols>
  <sheetData>
    <row r="1" spans="1:6" ht="15.75">
      <c r="A1" s="309" t="s">
        <v>204</v>
      </c>
      <c r="B1" s="309"/>
      <c r="C1" s="309"/>
      <c r="D1" s="309"/>
      <c r="E1" s="309"/>
      <c r="F1" s="309"/>
    </row>
    <row r="2" spans="1:6" s="129" customFormat="1" ht="15.75">
      <c r="A2" s="309" t="s">
        <v>205</v>
      </c>
      <c r="B2" s="309"/>
      <c r="C2" s="309"/>
      <c r="D2" s="309"/>
      <c r="E2" s="309"/>
      <c r="F2" s="309"/>
    </row>
    <row r="4" spans="1:6" s="129" customFormat="1" ht="12.75">
      <c r="A4" s="208" t="s">
        <v>206</v>
      </c>
      <c r="D4" s="208" t="s">
        <v>207</v>
      </c>
      <c r="E4" s="194"/>
      <c r="F4" s="194"/>
    </row>
    <row r="5" s="129" customFormat="1" ht="12.75"/>
    <row r="6" spans="1:6" s="210" customFormat="1" ht="71.25" customHeight="1">
      <c r="A6" s="209" t="s">
        <v>208</v>
      </c>
      <c r="B6" s="209" t="s">
        <v>209</v>
      </c>
      <c r="C6" s="209" t="s">
        <v>210</v>
      </c>
      <c r="D6" s="209" t="s">
        <v>211</v>
      </c>
      <c r="E6" s="209" t="s">
        <v>212</v>
      </c>
      <c r="F6" s="209" t="s">
        <v>213</v>
      </c>
    </row>
    <row r="7" spans="1:6" s="216" customFormat="1" ht="25.5" customHeight="1">
      <c r="A7" s="211"/>
      <c r="B7" s="212"/>
      <c r="C7" s="212"/>
      <c r="D7" s="213"/>
      <c r="E7" s="214"/>
      <c r="F7" s="215">
        <f>SUM(D7*E7)</f>
        <v>0</v>
      </c>
    </row>
    <row r="8" spans="1:6" s="216" customFormat="1" ht="25.5" customHeight="1">
      <c r="A8" s="217"/>
      <c r="B8" s="218"/>
      <c r="C8" s="218"/>
      <c r="D8" s="213"/>
      <c r="E8" s="214"/>
      <c r="F8" s="219">
        <f>SUM(D8*E8)</f>
        <v>0</v>
      </c>
    </row>
    <row r="9" spans="1:6" s="216" customFormat="1" ht="25.5" customHeight="1">
      <c r="A9" s="217"/>
      <c r="B9" s="218"/>
      <c r="C9" s="218"/>
      <c r="D9" s="213"/>
      <c r="E9" s="214"/>
      <c r="F9" s="219">
        <f aca="true" t="shared" si="0" ref="F9:F20">SUM(D9*E9)</f>
        <v>0</v>
      </c>
    </row>
    <row r="10" spans="1:6" s="216" customFormat="1" ht="25.5" customHeight="1">
      <c r="A10" s="217"/>
      <c r="B10" s="218"/>
      <c r="C10" s="218"/>
      <c r="D10" s="213"/>
      <c r="E10" s="214"/>
      <c r="F10" s="219">
        <f t="shared" si="0"/>
        <v>0</v>
      </c>
    </row>
    <row r="11" spans="1:6" s="216" customFormat="1" ht="25.5" customHeight="1">
      <c r="A11" s="217"/>
      <c r="B11" s="218"/>
      <c r="C11" s="218"/>
      <c r="D11" s="213"/>
      <c r="E11" s="214"/>
      <c r="F11" s="219">
        <f t="shared" si="0"/>
        <v>0</v>
      </c>
    </row>
    <row r="12" spans="1:6" s="216" customFormat="1" ht="25.5" customHeight="1">
      <c r="A12" s="217"/>
      <c r="B12" s="218"/>
      <c r="C12" s="218"/>
      <c r="D12" s="213"/>
      <c r="E12" s="214"/>
      <c r="F12" s="219">
        <f t="shared" si="0"/>
        <v>0</v>
      </c>
    </row>
    <row r="13" spans="1:6" s="216" customFormat="1" ht="25.5" customHeight="1">
      <c r="A13" s="217"/>
      <c r="B13" s="218"/>
      <c r="C13" s="218"/>
      <c r="D13" s="213"/>
      <c r="E13" s="214"/>
      <c r="F13" s="219">
        <f t="shared" si="0"/>
        <v>0</v>
      </c>
    </row>
    <row r="14" spans="1:6" s="216" customFormat="1" ht="25.5" customHeight="1">
      <c r="A14" s="217"/>
      <c r="B14" s="218"/>
      <c r="C14" s="218"/>
      <c r="D14" s="213"/>
      <c r="E14" s="214"/>
      <c r="F14" s="219">
        <f t="shared" si="0"/>
        <v>0</v>
      </c>
    </row>
    <row r="15" spans="1:6" s="216" customFormat="1" ht="25.5" customHeight="1">
      <c r="A15" s="217"/>
      <c r="B15" s="218"/>
      <c r="C15" s="218"/>
      <c r="D15" s="213"/>
      <c r="E15" s="214"/>
      <c r="F15" s="219">
        <f t="shared" si="0"/>
        <v>0</v>
      </c>
    </row>
    <row r="16" spans="1:6" s="216" customFormat="1" ht="25.5" customHeight="1">
      <c r="A16" s="217"/>
      <c r="B16" s="218"/>
      <c r="C16" s="218"/>
      <c r="D16" s="213"/>
      <c r="E16" s="214"/>
      <c r="F16" s="219">
        <f t="shared" si="0"/>
        <v>0</v>
      </c>
    </row>
    <row r="17" spans="1:6" s="216" customFormat="1" ht="25.5" customHeight="1">
      <c r="A17" s="217"/>
      <c r="B17" s="218"/>
      <c r="C17" s="218"/>
      <c r="D17" s="213"/>
      <c r="E17" s="214"/>
      <c r="F17" s="219">
        <f t="shared" si="0"/>
        <v>0</v>
      </c>
    </row>
    <row r="18" spans="1:6" s="216" customFormat="1" ht="25.5" customHeight="1">
      <c r="A18" s="217"/>
      <c r="B18" s="218"/>
      <c r="C18" s="218"/>
      <c r="D18" s="213"/>
      <c r="E18" s="214"/>
      <c r="F18" s="219">
        <f t="shared" si="0"/>
        <v>0</v>
      </c>
    </row>
    <row r="19" spans="1:6" s="216" customFormat="1" ht="25.5" customHeight="1">
      <c r="A19" s="217"/>
      <c r="B19" s="218"/>
      <c r="C19" s="218"/>
      <c r="D19" s="213"/>
      <c r="E19" s="214"/>
      <c r="F19" s="219">
        <f t="shared" si="0"/>
        <v>0</v>
      </c>
    </row>
    <row r="20" spans="1:6" s="216" customFormat="1" ht="25.5" customHeight="1">
      <c r="A20" s="220"/>
      <c r="B20" s="221"/>
      <c r="C20" s="221"/>
      <c r="D20" s="222"/>
      <c r="E20" s="223"/>
      <c r="F20" s="224">
        <f t="shared" si="0"/>
        <v>0</v>
      </c>
    </row>
    <row r="21" spans="1:6" s="216" customFormat="1" ht="25.5" customHeight="1" thickBot="1">
      <c r="A21" s="225"/>
      <c r="B21" s="225"/>
      <c r="C21" s="225"/>
      <c r="D21" s="225"/>
      <c r="E21" s="226" t="s">
        <v>214</v>
      </c>
      <c r="F21" s="227">
        <f>SUM(F7:F20)</f>
        <v>0</v>
      </c>
    </row>
    <row r="22" s="229" customFormat="1" ht="13.5" thickTop="1">
      <c r="A22" s="228" t="s">
        <v>215</v>
      </c>
    </row>
    <row r="23" s="229" customFormat="1" ht="12.75"/>
    <row r="24" s="229" customFormat="1" ht="12.75"/>
  </sheetData>
  <mergeCells count="2">
    <mergeCell ref="A1:F1"/>
    <mergeCell ref="A2:F2"/>
  </mergeCells>
  <printOptions/>
  <pageMargins left="0.25" right="0" top="0.5" bottom="0.4" header="0" footer="0"/>
  <pageSetup horizontalDpi="300" verticalDpi="300" orientation="landscape" r:id="rId1"/>
  <headerFooter alignWithMargins="0">
    <oddFooter xml:space="preserve">&amp;R&amp;6&amp;F &amp;A &amp;D </oddFooter>
  </headerFooter>
</worksheet>
</file>

<file path=xl/worksheets/sheet11.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C1" s="2"/>
      <c r="D1" s="2"/>
      <c r="E1" s="2"/>
      <c r="F1" s="2"/>
      <c r="G1" s="2"/>
      <c r="H1" s="2"/>
      <c r="I1" s="2"/>
      <c r="J1" s="14"/>
      <c r="K1" s="2"/>
    </row>
    <row r="2" spans="1:11" ht="12.75">
      <c r="A2" s="1" t="str">
        <f>IF(Setup!$B$10="","",Setup!$B$10)</f>
        <v>Regents of the University of Arizona</v>
      </c>
      <c r="C2" s="2"/>
      <c r="D2" s="2"/>
      <c r="E2" s="2"/>
      <c r="F2" s="2"/>
      <c r="G2" s="2"/>
      <c r="H2" s="2"/>
      <c r="I2" s="2"/>
      <c r="J2" s="14"/>
      <c r="K2" s="2"/>
    </row>
    <row r="3" spans="2:11" ht="18" customHeight="1">
      <c r="B3" s="16"/>
      <c r="C3" s="15">
        <f>IF(Setup!$B$12="","",Setup!$B$12)</f>
      </c>
      <c r="D3" s="16"/>
      <c r="E3" s="16"/>
      <c r="F3" s="124" t="s">
        <v>80</v>
      </c>
      <c r="G3" s="16"/>
      <c r="H3" s="16"/>
      <c r="I3" s="16"/>
      <c r="J3" s="19">
        <f>IF(Setup!$B$6="","",Setup!$B$6)</f>
        <v>1</v>
      </c>
      <c r="K3" s="20"/>
    </row>
    <row r="4" spans="3:11" ht="12.75">
      <c r="C4" s="21">
        <f>IF(Setup!$B$14="","",Setup!$B$14)</f>
      </c>
      <c r="E4" s="5"/>
      <c r="F4" s="5"/>
      <c r="G4" s="5"/>
      <c r="H4" s="22">
        <f>IF(Setup!$B$7="","",Setup!$B$7)</f>
      </c>
      <c r="I4" s="22">
        <f>IF(Setup!$B$7="","",Setup!$B$7)</f>
      </c>
      <c r="J4" s="22"/>
      <c r="K4" s="18"/>
    </row>
    <row r="5" spans="5:11" ht="12.75">
      <c r="E5" s="5"/>
      <c r="F5" s="5"/>
      <c r="G5" s="5"/>
      <c r="H5" s="5"/>
      <c r="I5" s="5"/>
      <c r="J5" s="18"/>
      <c r="K5" s="5"/>
    </row>
    <row r="6" spans="2:11" ht="12.75">
      <c r="B6" s="58" t="s">
        <v>69</v>
      </c>
      <c r="C6" s="21">
        <f>IF(Setup!$B$18="","",Setup!$B$18)</f>
      </c>
      <c r="D6" s="58" t="s">
        <v>36</v>
      </c>
      <c r="E6" s="21">
        <f>IF(Setup!$B$15="","",TEXT(Setup!$B$15,"mm/dd/yy")&amp;" - "&amp;TEXT(Setup!$B$16,"mm/dd/yy"))</f>
      </c>
      <c r="F6" s="5"/>
      <c r="G6" s="5"/>
      <c r="H6" s="5"/>
      <c r="I6" s="5"/>
      <c r="J6" s="18"/>
      <c r="K6" s="5"/>
    </row>
    <row r="7" spans="2:11" ht="12.75">
      <c r="B7" s="58" t="s">
        <v>300</v>
      </c>
      <c r="C7" s="21">
        <f>IF(Setup!$B$19="","",Setup!$B$19)</f>
      </c>
      <c r="D7" s="58" t="s">
        <v>6</v>
      </c>
      <c r="E7" s="23">
        <v>6</v>
      </c>
      <c r="F7" s="5"/>
      <c r="G7" s="5"/>
      <c r="H7" s="5"/>
      <c r="I7" s="5"/>
      <c r="J7" s="18"/>
      <c r="K7" s="5"/>
    </row>
    <row r="8" spans="2:10" ht="12.75">
      <c r="B8" s="11" t="s">
        <v>31</v>
      </c>
      <c r="C8" s="1">
        <f>IF(Setup!$B$21="","",Setup!$B$21)</f>
      </c>
      <c r="D8" s="96"/>
      <c r="F8" s="2"/>
      <c r="G8" s="2"/>
      <c r="H8" s="2"/>
      <c r="I8" s="2"/>
      <c r="J8" s="14"/>
    </row>
    <row r="9" spans="2:11" ht="12.75">
      <c r="B9" s="11" t="s">
        <v>7</v>
      </c>
      <c r="C9" s="11">
        <f>Setup!$B$22</f>
        <v>1</v>
      </c>
      <c r="D9" s="21" t="s">
        <v>8</v>
      </c>
      <c r="E9" s="25" t="str">
        <f>HLOOKUP($E$7,Setup!$C$37:$M$38,2)</f>
        <v>2015-2016</v>
      </c>
      <c r="F9" s="2"/>
      <c r="G9" s="2"/>
      <c r="H9" s="2"/>
      <c r="I9" s="2"/>
      <c r="K9" s="2"/>
    </row>
    <row r="10" spans="2:11" ht="12.75">
      <c r="B10" s="11"/>
      <c r="C10" s="3"/>
      <c r="D10" s="11"/>
      <c r="E10" s="2"/>
      <c r="F10" s="2"/>
      <c r="G10" s="2"/>
      <c r="H10" s="2"/>
      <c r="I10" s="2"/>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5'!D15="",0,'Year 5'!D15*'Year 6'!$C$9)</f>
        <v>0</v>
      </c>
      <c r="E15" s="151"/>
      <c r="F15" s="28"/>
      <c r="G15" s="27"/>
      <c r="H15" s="147"/>
      <c r="I15" s="2"/>
      <c r="J15" s="14">
        <f aca="true" t="shared" si="0" ref="J15:J24">$D15*H15</f>
        <v>0</v>
      </c>
      <c r="K15" s="28"/>
    </row>
    <row r="16" spans="2:11" ht="12.75">
      <c r="B16" s="2"/>
      <c r="C16" s="4">
        <f>IF('Year 2'!C16="","",'Year 2'!C16)</f>
      </c>
      <c r="D16" s="119">
        <f>IF('Year 5'!D16="",0,'Year 5'!D16*'Year 6'!$C$9)</f>
        <v>0</v>
      </c>
      <c r="E16" s="151"/>
      <c r="F16" s="28"/>
      <c r="G16" s="27"/>
      <c r="H16" s="147"/>
      <c r="I16" s="2"/>
      <c r="J16" s="14">
        <f t="shared" si="0"/>
        <v>0</v>
      </c>
      <c r="K16" s="28"/>
    </row>
    <row r="17" spans="2:11" ht="12.75">
      <c r="B17" s="2"/>
      <c r="C17" s="4">
        <f>IF('Year 2'!C17="","",'Year 2'!C17)</f>
      </c>
      <c r="D17" s="119">
        <f>IF('Year 5'!D17="",0,'Year 5'!D17*'Year 6'!$C$9)</f>
        <v>0</v>
      </c>
      <c r="E17" s="151"/>
      <c r="F17" s="28"/>
      <c r="G17" s="27"/>
      <c r="H17" s="147"/>
      <c r="I17" s="2"/>
      <c r="J17" s="14">
        <f t="shared" si="0"/>
        <v>0</v>
      </c>
      <c r="K17" s="28"/>
    </row>
    <row r="18" spans="2:11" ht="12.75">
      <c r="B18" s="2"/>
      <c r="C18" s="4">
        <f>IF('Year 2'!C18="","",'Year 2'!C18)</f>
      </c>
      <c r="D18" s="119">
        <f>IF('Year 5'!D18="",0,'Year 5'!D18*'Year 6'!$C$9)</f>
        <v>0</v>
      </c>
      <c r="E18" s="151"/>
      <c r="F18" s="28"/>
      <c r="G18" s="27"/>
      <c r="H18" s="147"/>
      <c r="I18" s="2"/>
      <c r="J18" s="14">
        <f t="shared" si="0"/>
        <v>0</v>
      </c>
      <c r="K18" s="28"/>
    </row>
    <row r="19" spans="2:11" ht="12.75">
      <c r="B19" s="2"/>
      <c r="C19" s="4">
        <f>IF('Year 2'!C19="","",'Year 2'!C19)</f>
      </c>
      <c r="D19" s="119">
        <f>IF('Year 5'!D19="",0,'Year 5'!D19*'Year 6'!$C$9)</f>
        <v>0</v>
      </c>
      <c r="E19" s="151">
        <f>IF('Year 2'!E20="","",'Year 2'!E20)</f>
      </c>
      <c r="F19" s="28"/>
      <c r="G19" s="27"/>
      <c r="H19" s="147"/>
      <c r="I19" s="2"/>
      <c r="J19" s="14">
        <f t="shared" si="0"/>
        <v>0</v>
      </c>
      <c r="K19" s="28"/>
    </row>
    <row r="20" spans="2:11" ht="12.75">
      <c r="B20" s="2"/>
      <c r="C20" s="4">
        <f>IF('Year 2'!C30="","",'Year 2'!C30)</f>
      </c>
      <c r="D20" s="119">
        <f>IF('Year 5'!D20="",0,'Year 5'!D20*'Year 6'!$C$9)</f>
        <v>0</v>
      </c>
      <c r="E20" s="151"/>
      <c r="F20" s="28"/>
      <c r="G20" s="27"/>
      <c r="H20" s="147"/>
      <c r="I20" s="2"/>
      <c r="J20" s="14">
        <f t="shared" si="0"/>
        <v>0</v>
      </c>
      <c r="K20" s="28"/>
    </row>
    <row r="21" spans="2:11" ht="12.75">
      <c r="B21" s="2"/>
      <c r="C21" s="4"/>
      <c r="D21" s="119">
        <f>IF('Year 5'!D21="",0,'Year 5'!D21*'Year 6'!$C$9)</f>
        <v>0</v>
      </c>
      <c r="E21" s="151"/>
      <c r="F21" s="28"/>
      <c r="G21" s="27"/>
      <c r="H21" s="147"/>
      <c r="I21" s="2"/>
      <c r="J21" s="14">
        <f t="shared" si="0"/>
        <v>0</v>
      </c>
      <c r="K21" s="28"/>
    </row>
    <row r="22" spans="2:11" ht="12.75">
      <c r="B22" s="2"/>
      <c r="C22" s="4"/>
      <c r="D22" s="119">
        <f>IF('Year 5'!D22="",0,'Year 5'!D22*'Year 6'!$C$9)</f>
        <v>0</v>
      </c>
      <c r="E22" s="151"/>
      <c r="F22" s="28"/>
      <c r="G22" s="27"/>
      <c r="H22" s="147"/>
      <c r="I22" s="2"/>
      <c r="J22" s="14">
        <f t="shared" si="0"/>
        <v>0</v>
      </c>
      <c r="K22" s="28"/>
    </row>
    <row r="23" spans="2:11" ht="12.75">
      <c r="B23" s="2"/>
      <c r="C23" s="4"/>
      <c r="D23" s="119">
        <f>IF('Year 5'!D23="",0,'Year 5'!D23*'Year 6'!$C$9)</f>
        <v>0</v>
      </c>
      <c r="E23" s="151"/>
      <c r="F23" s="28"/>
      <c r="G23" s="27"/>
      <c r="H23" s="147"/>
      <c r="I23" s="2"/>
      <c r="J23" s="14">
        <f t="shared" si="0"/>
        <v>0</v>
      </c>
      <c r="K23" s="28"/>
    </row>
    <row r="24" spans="2:11" ht="12.75">
      <c r="B24" s="2"/>
      <c r="C24" s="4"/>
      <c r="D24" s="119">
        <f>IF('Year 5'!D24="",0,'Year 5'!D24*'Year 6'!$C$9)</f>
        <v>0</v>
      </c>
      <c r="E24" s="151"/>
      <c r="F24" s="28"/>
      <c r="G24" s="27"/>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5'!E26="",0,'Year 5'!E26*'Year 6'!$C$9)</f>
        <v>0</v>
      </c>
      <c r="F26" s="28"/>
      <c r="G26" s="5"/>
      <c r="H26" s="77"/>
      <c r="I26" s="2"/>
      <c r="J26" s="14">
        <f>SUM(E26*H26)</f>
        <v>0</v>
      </c>
      <c r="K26" s="28"/>
      <c r="L26" s="14"/>
    </row>
    <row r="27" spans="2:12" ht="12.75">
      <c r="B27" s="101"/>
      <c r="C27" s="10"/>
      <c r="D27" s="2" t="s">
        <v>15</v>
      </c>
      <c r="E27" s="119">
        <f>IF('Year 5'!E27="",0,'Year 5'!E27*'Year 6'!$C$9)</f>
        <v>0</v>
      </c>
      <c r="F27" s="28"/>
      <c r="G27" s="5"/>
      <c r="H27" s="77"/>
      <c r="I27" s="2"/>
      <c r="J27" s="14">
        <f>SUM(E27*H27)</f>
        <v>0</v>
      </c>
      <c r="K27" s="28"/>
      <c r="L27" s="14"/>
    </row>
    <row r="28" spans="2:12" ht="12.75">
      <c r="B28" s="101"/>
      <c r="C28" s="10"/>
      <c r="D28" s="2" t="s">
        <v>15</v>
      </c>
      <c r="E28" s="119">
        <f>IF('Year 5'!E28="",0,'Year 5'!E28*'Year 6'!$C$9)</f>
        <v>0</v>
      </c>
      <c r="F28" s="28"/>
      <c r="G28" s="5"/>
      <c r="H28" s="77"/>
      <c r="I28" s="2"/>
      <c r="J28" s="14">
        <f>SUM(E28*H28)</f>
        <v>0</v>
      </c>
      <c r="K28" s="28"/>
      <c r="L28" s="14"/>
    </row>
    <row r="29" spans="2:12" ht="12.75">
      <c r="B29" s="101"/>
      <c r="C29" s="10"/>
      <c r="D29" s="2" t="s">
        <v>15</v>
      </c>
      <c r="E29" s="119">
        <f>IF('Year 5'!E29="",0,'Year 5'!E29*'Year 6'!$C$9)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5'!D37="",0,'Year 5'!D37*'Year 6'!$C$9)</f>
        <v>0</v>
      </c>
      <c r="E37" s="2"/>
      <c r="F37" s="28"/>
      <c r="G37" s="2"/>
      <c r="H37" s="147"/>
      <c r="I37" s="2"/>
      <c r="J37" s="14">
        <f>$D37*H37</f>
        <v>0</v>
      </c>
      <c r="K37" s="28"/>
    </row>
    <row r="38" spans="2:11" ht="12.75">
      <c r="B38" s="2"/>
      <c r="C38" s="4">
        <f>IF('Year 2'!C38="","",'Year 2'!C38)</f>
      </c>
      <c r="D38" s="119">
        <f>IF('Year 5'!D38="",0,'Year 5'!D38*'Year 6'!$C$9)</f>
        <v>0</v>
      </c>
      <c r="E38" s="2"/>
      <c r="F38" s="28"/>
      <c r="G38" s="2"/>
      <c r="H38" s="147"/>
      <c r="I38" s="2"/>
      <c r="J38" s="14">
        <f>$D38*H38</f>
        <v>0</v>
      </c>
      <c r="K38" s="28"/>
    </row>
    <row r="39" spans="2:11" ht="12.75">
      <c r="B39" s="2"/>
      <c r="C39" s="4">
        <f>IF('Year 2'!C39="","",'Year 2'!C39)</f>
      </c>
      <c r="D39" s="119">
        <f>IF('Year 5'!D39="",0,'Year 5'!D39*'Year 6'!$C$9)</f>
        <v>0</v>
      </c>
      <c r="E39" s="2"/>
      <c r="F39" s="28"/>
      <c r="G39" s="2"/>
      <c r="H39" s="147"/>
      <c r="I39" s="2"/>
      <c r="J39" s="14">
        <f>$D39*H39</f>
        <v>0</v>
      </c>
      <c r="K39" s="28"/>
    </row>
    <row r="40" spans="2:11" ht="12.75">
      <c r="B40" s="2"/>
      <c r="C40" s="4">
        <f>IF('Year 2'!C40="","",'Year 2'!C40)</f>
      </c>
      <c r="D40" s="119">
        <f>IF('Year 5'!D40="",0,'Year 5'!D40*'Year 6'!$C$9)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5'!D42="",0,'Year 5'!D42*'Year 6'!$C$9)</f>
        <v>0</v>
      </c>
      <c r="E42" s="77"/>
      <c r="F42" s="28"/>
      <c r="G42" s="2"/>
      <c r="H42" s="147"/>
      <c r="I42" s="2"/>
      <c r="J42" s="14">
        <f>$D42*H42/12*$E42</f>
        <v>0</v>
      </c>
      <c r="K42" s="28"/>
    </row>
    <row r="43" spans="2:11" ht="12.75">
      <c r="B43" s="2"/>
      <c r="C43" s="4">
        <f>IF('Year 2'!C43="","",'Year 2'!C43)</f>
      </c>
      <c r="D43" s="119">
        <f>IF('Year 5'!D43="",0,'Year 5'!D43*'Year 6'!$C$9)</f>
        <v>0</v>
      </c>
      <c r="E43" s="77"/>
      <c r="F43" s="28"/>
      <c r="G43" s="2"/>
      <c r="H43" s="147"/>
      <c r="I43" s="2"/>
      <c r="J43" s="14">
        <f>$D43*H43/12*$E43</f>
        <v>0</v>
      </c>
      <c r="K43" s="28"/>
    </row>
    <row r="44" spans="2:11" ht="12.75">
      <c r="B44" s="2"/>
      <c r="C44" s="4">
        <f>IF('Year 2'!C44="","",'Year 2'!C44)</f>
      </c>
      <c r="D44" s="119">
        <f>IF('Year 5'!D44="",0,'Year 5'!D44*'Year 6'!$C$9)</f>
        <v>0</v>
      </c>
      <c r="E44" s="77"/>
      <c r="F44" s="28"/>
      <c r="G44" s="2"/>
      <c r="H44" s="147"/>
      <c r="I44" s="2"/>
      <c r="J44" s="14">
        <f>$D44*H44/12*$E44</f>
        <v>0</v>
      </c>
      <c r="K44" s="28"/>
    </row>
    <row r="45" spans="2:11" ht="12.75">
      <c r="B45" s="2"/>
      <c r="C45" s="4">
        <f>IF('Year 2'!C45="","",'Year 2'!C45)</f>
      </c>
      <c r="D45" s="119">
        <f>IF('Year 5'!D45="",0,'Year 5'!D45*'Year 6'!$C$9)</f>
        <v>0</v>
      </c>
      <c r="E45" s="77"/>
      <c r="F45" s="28"/>
      <c r="G45" s="2"/>
      <c r="H45" s="147"/>
      <c r="I45" s="2"/>
      <c r="J45" s="14">
        <f>$D45*H45/12*$E45</f>
        <v>0</v>
      </c>
      <c r="K45" s="28"/>
    </row>
    <row r="46" spans="2:11" ht="12.75">
      <c r="B46" s="2"/>
      <c r="C46" s="4">
        <f>IF('Year 2'!C46="","",'Year 2'!C46)</f>
      </c>
      <c r="D46" s="119">
        <f>IF('Year 5'!D46="",0,'Year 5'!D46*'Year 6'!$C$9)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6">
        <f>IF('Year 5'!D48="",0,'Year 5'!D48*'Year 6'!$C$9)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6">
        <f>IF('Year 5'!D53="",0,'Year 5'!D53*'Year 6'!$C$9)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6">
        <f>IF('Year 5'!D58="",0,'Year 5'!D58*'Year 6'!$C$9)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6">
        <f>IF('Year 5'!D63="",0,'Year 5'!D63*'Year 6'!$C$9)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H81*$E81</f>
        <v>0</v>
      </c>
      <c r="K81" s="28"/>
      <c r="L81" s="14"/>
    </row>
    <row r="82" spans="2:12" ht="12.75">
      <c r="B82" s="2" t="s">
        <v>302</v>
      </c>
      <c r="C82" s="2"/>
      <c r="D82" s="2"/>
      <c r="E82" s="42">
        <v>0.273</v>
      </c>
      <c r="F82" s="28"/>
      <c r="G82" s="2"/>
      <c r="H82" s="14">
        <f>SUM(J31:J35)</f>
        <v>0</v>
      </c>
      <c r="I82" s="2"/>
      <c r="J82" s="14">
        <f>H82*$E82</f>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H84*$E84</f>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H87*$E87</f>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2"/>
      <c r="I160" s="2"/>
      <c r="J160" s="14"/>
      <c r="K160" s="28"/>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s="148"/>
      <c r="I166" s="1"/>
      <c r="J166" s="40">
        <f>SUM(J167:J169)</f>
        <v>0</v>
      </c>
      <c r="K166" s="50"/>
      <c r="L166" s="40"/>
    </row>
    <row r="167" spans="2:12" s="46" customFormat="1" ht="12.75">
      <c r="B167" s="3" t="s">
        <v>15</v>
      </c>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t="s">
        <v>15</v>
      </c>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
</oddFooter>
  </headerFooter>
  <legacyDrawing r:id="rId2"/>
</worksheet>
</file>

<file path=xl/worksheets/sheet12.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C1" s="2"/>
      <c r="D1" s="2"/>
      <c r="E1" s="2"/>
      <c r="F1" s="2"/>
      <c r="G1" s="2"/>
      <c r="H1" s="2"/>
      <c r="I1" s="2"/>
      <c r="J1" s="14"/>
      <c r="K1" s="2"/>
    </row>
    <row r="2" spans="1:11" ht="12.75">
      <c r="A2" s="1" t="str">
        <f>IF(Setup!$B$10="","",Setup!$B$10)</f>
        <v>Regents of the University of Arizona</v>
      </c>
      <c r="C2" s="2"/>
      <c r="D2" s="2"/>
      <c r="E2" s="2"/>
      <c r="F2" s="2"/>
      <c r="G2" s="2"/>
      <c r="H2" s="2"/>
      <c r="I2" s="2"/>
      <c r="J2" s="14"/>
      <c r="K2" s="2"/>
    </row>
    <row r="3" spans="2:11" ht="18" customHeight="1">
      <c r="B3" s="16"/>
      <c r="C3" s="15">
        <f>IF(Setup!$B$12="","",Setup!$B$12)</f>
      </c>
      <c r="D3" s="16"/>
      <c r="E3" s="16"/>
      <c r="F3" s="124" t="s">
        <v>80</v>
      </c>
      <c r="G3" s="16"/>
      <c r="H3" s="16"/>
      <c r="I3" s="16"/>
      <c r="J3" s="19">
        <f>IF(Setup!$B$6="","",Setup!$B$6)</f>
        <v>1</v>
      </c>
      <c r="K3" s="20"/>
    </row>
    <row r="4" spans="3:11" ht="12.75">
      <c r="C4" s="21">
        <f>IF(Setup!$B$14="","",Setup!$B$14)</f>
      </c>
      <c r="E4" s="5"/>
      <c r="F4" s="5"/>
      <c r="G4" s="5"/>
      <c r="H4" s="22">
        <f>IF(Setup!$B$7="","",Setup!$B$7)</f>
      </c>
      <c r="I4" s="22">
        <f>IF(Setup!$B$7="","",Setup!$B$7)</f>
      </c>
      <c r="J4" s="22"/>
      <c r="K4" s="18"/>
    </row>
    <row r="5" spans="5:11" ht="12.75">
      <c r="E5" s="5"/>
      <c r="F5" s="5"/>
      <c r="G5" s="5"/>
      <c r="H5" s="5"/>
      <c r="I5" s="5"/>
      <c r="J5" s="18"/>
      <c r="K5" s="5"/>
    </row>
    <row r="6" spans="2:11" ht="12.75">
      <c r="B6" s="58" t="s">
        <v>69</v>
      </c>
      <c r="C6" s="21">
        <f>IF(Setup!$B$18="","",Setup!$B$18)</f>
      </c>
      <c r="D6" s="58" t="s">
        <v>36</v>
      </c>
      <c r="E6" s="21">
        <f>IF(Setup!$B$15="","",TEXT(Setup!$B$15,"mm/dd/yy")&amp;" - "&amp;TEXT(Setup!$B$16,"mm/dd/yy"))</f>
      </c>
      <c r="F6" s="5"/>
      <c r="G6" s="5"/>
      <c r="H6" s="5"/>
      <c r="I6" s="5"/>
      <c r="J6" s="18"/>
      <c r="K6" s="5"/>
    </row>
    <row r="7" spans="2:11" ht="12.75">
      <c r="B7" s="58" t="s">
        <v>300</v>
      </c>
      <c r="C7" s="21">
        <f>IF(Setup!$B$19="","",Setup!$B$19)</f>
      </c>
      <c r="D7" s="58" t="s">
        <v>6</v>
      </c>
      <c r="E7" s="23">
        <v>7</v>
      </c>
      <c r="F7" s="5"/>
      <c r="G7" s="5"/>
      <c r="H7" s="5"/>
      <c r="I7" s="5"/>
      <c r="J7" s="18"/>
      <c r="K7" s="5"/>
    </row>
    <row r="8" spans="2:10" ht="12.75">
      <c r="B8" s="11" t="s">
        <v>31</v>
      </c>
      <c r="C8" s="1">
        <f>IF(Setup!$B$21="","",Setup!$B$21)</f>
      </c>
      <c r="D8" s="96"/>
      <c r="F8" s="2"/>
      <c r="G8" s="2"/>
      <c r="H8" s="2"/>
      <c r="I8" s="2"/>
      <c r="J8" s="14"/>
    </row>
    <row r="9" spans="2:11" ht="12.75">
      <c r="B9" s="11" t="s">
        <v>7</v>
      </c>
      <c r="C9" s="11">
        <f>Setup!$B$22</f>
        <v>1</v>
      </c>
      <c r="D9" s="21" t="s">
        <v>8</v>
      </c>
      <c r="E9" s="25" t="str">
        <f>HLOOKUP($E$7,Setup!$C$37:$M$38,2)</f>
        <v>2016-2017</v>
      </c>
      <c r="F9" s="2"/>
      <c r="G9" s="2"/>
      <c r="H9" s="2"/>
      <c r="I9" s="2"/>
      <c r="K9" s="2"/>
    </row>
    <row r="10" spans="2:11" ht="12.75">
      <c r="B10" s="11"/>
      <c r="C10" s="3"/>
      <c r="D10" s="11"/>
      <c r="E10" s="2"/>
      <c r="F10" s="2"/>
      <c r="G10" s="2"/>
      <c r="H10" s="2"/>
      <c r="I10" s="2"/>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6'!D15="",0,'Year 6'!D15*'Year 7'!$C$9)</f>
        <v>0</v>
      </c>
      <c r="E15" s="151"/>
      <c r="F15" s="28"/>
      <c r="G15" s="27"/>
      <c r="H15" s="147"/>
      <c r="I15" s="2"/>
      <c r="J15" s="14">
        <f aca="true" t="shared" si="0" ref="J15:J24">$D15*H15</f>
        <v>0</v>
      </c>
      <c r="K15" s="28"/>
    </row>
    <row r="16" spans="2:11" ht="12.75">
      <c r="B16" s="2"/>
      <c r="C16" s="4">
        <f>IF('Year 2'!C16="","",'Year 2'!C16)</f>
      </c>
      <c r="D16" s="119">
        <f>IF('Year 6'!D16="",0,'Year 6'!D16*'Year 7'!$C$9)</f>
        <v>0</v>
      </c>
      <c r="E16" s="151"/>
      <c r="F16" s="28"/>
      <c r="G16" s="27"/>
      <c r="H16" s="147"/>
      <c r="I16" s="2"/>
      <c r="J16" s="14">
        <f t="shared" si="0"/>
        <v>0</v>
      </c>
      <c r="K16" s="28"/>
    </row>
    <row r="17" spans="2:11" ht="12.75">
      <c r="B17" s="2"/>
      <c r="C17" s="4">
        <f>IF('Year 2'!C17="","",'Year 2'!C17)</f>
      </c>
      <c r="D17" s="119">
        <f>IF('Year 6'!D17="",0,'Year 6'!D17*'Year 7'!$C$9)</f>
        <v>0</v>
      </c>
      <c r="E17" s="151"/>
      <c r="F17" s="28"/>
      <c r="G17" s="27"/>
      <c r="H17" s="147"/>
      <c r="I17" s="2"/>
      <c r="J17" s="14">
        <f t="shared" si="0"/>
        <v>0</v>
      </c>
      <c r="K17" s="28"/>
    </row>
    <row r="18" spans="2:11" ht="12.75">
      <c r="B18" s="2"/>
      <c r="C18" s="4">
        <f>IF('Year 2'!C18="","",'Year 2'!C18)</f>
      </c>
      <c r="D18" s="119">
        <f>IF('Year 6'!D18="",0,'Year 6'!D18*'Year 7'!$C$9)</f>
        <v>0</v>
      </c>
      <c r="E18" s="151"/>
      <c r="F18" s="28"/>
      <c r="G18" s="27"/>
      <c r="H18" s="147"/>
      <c r="I18" s="2"/>
      <c r="J18" s="14">
        <f t="shared" si="0"/>
        <v>0</v>
      </c>
      <c r="K18" s="28"/>
    </row>
    <row r="19" spans="2:11" ht="12.75">
      <c r="B19" s="2"/>
      <c r="C19" s="4">
        <f>IF('Year 2'!C19="","",'Year 2'!C19)</f>
      </c>
      <c r="D19" s="119">
        <f>IF('Year 6'!D19="",0,'Year 6'!D19*'Year 7'!$C$9)</f>
        <v>0</v>
      </c>
      <c r="E19" s="151">
        <f>IF('Year 2'!E20="","",'Year 2'!E20)</f>
      </c>
      <c r="F19" s="28"/>
      <c r="G19" s="27"/>
      <c r="H19" s="147"/>
      <c r="I19" s="2"/>
      <c r="J19" s="14">
        <f t="shared" si="0"/>
        <v>0</v>
      </c>
      <c r="K19" s="28"/>
    </row>
    <row r="20" spans="2:11" ht="12.75">
      <c r="B20" s="2"/>
      <c r="C20" s="4">
        <f>IF('Year 2'!C30="","",'Year 2'!C30)</f>
      </c>
      <c r="D20" s="119">
        <f>IF('Year 6'!D20="",0,'Year 6'!D20*'Year 7'!$C$9)</f>
        <v>0</v>
      </c>
      <c r="E20" s="151"/>
      <c r="F20" s="28"/>
      <c r="G20" s="27"/>
      <c r="H20" s="147"/>
      <c r="I20" s="2"/>
      <c r="J20" s="14">
        <f t="shared" si="0"/>
        <v>0</v>
      </c>
      <c r="K20" s="28"/>
    </row>
    <row r="21" spans="2:11" ht="12.75">
      <c r="B21" s="2"/>
      <c r="C21" s="4"/>
      <c r="D21" s="119">
        <f>IF('Year 6'!D21="",0,'Year 6'!D21*'Year 7'!$C$9)</f>
        <v>0</v>
      </c>
      <c r="E21" s="151"/>
      <c r="F21" s="28"/>
      <c r="G21" s="27"/>
      <c r="H21" s="147"/>
      <c r="I21" s="2"/>
      <c r="J21" s="14">
        <f t="shared" si="0"/>
        <v>0</v>
      </c>
      <c r="K21" s="28"/>
    </row>
    <row r="22" spans="2:11" ht="12.75">
      <c r="B22" s="2"/>
      <c r="C22" s="4"/>
      <c r="D22" s="119">
        <f>IF('Year 6'!D22="",0,'Year 6'!D22*'Year 7'!$C$9)</f>
        <v>0</v>
      </c>
      <c r="E22" s="151"/>
      <c r="F22" s="28"/>
      <c r="G22" s="27"/>
      <c r="H22" s="147"/>
      <c r="I22" s="2"/>
      <c r="J22" s="14">
        <f t="shared" si="0"/>
        <v>0</v>
      </c>
      <c r="K22" s="28"/>
    </row>
    <row r="23" spans="2:11" ht="12.75">
      <c r="B23" s="2"/>
      <c r="C23" s="4"/>
      <c r="D23" s="119">
        <f>IF('Year 6'!D23="",0,'Year 6'!D23*'Year 7'!$C$9)</f>
        <v>0</v>
      </c>
      <c r="E23" s="151"/>
      <c r="F23" s="28"/>
      <c r="G23" s="27"/>
      <c r="H23" s="147"/>
      <c r="I23" s="2"/>
      <c r="J23" s="14">
        <f t="shared" si="0"/>
        <v>0</v>
      </c>
      <c r="K23" s="28"/>
    </row>
    <row r="24" spans="2:11" ht="12.75">
      <c r="B24" s="2"/>
      <c r="C24" s="4"/>
      <c r="D24" s="119">
        <f>IF('Year 6'!D24="",0,'Year 6'!D24*'Year 7'!$C$9)</f>
        <v>0</v>
      </c>
      <c r="E24" s="151"/>
      <c r="F24" s="28"/>
      <c r="G24" s="27"/>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6'!E26="",0,'Year 6'!E26*'Year 7'!$C$9)</f>
        <v>0</v>
      </c>
      <c r="F26" s="28"/>
      <c r="G26" s="5"/>
      <c r="H26" s="77"/>
      <c r="I26" s="2"/>
      <c r="J26" s="14">
        <f>SUM(E26*H26)</f>
        <v>0</v>
      </c>
      <c r="K26" s="28"/>
      <c r="L26" s="14"/>
    </row>
    <row r="27" spans="2:12" ht="12.75">
      <c r="B27" s="101"/>
      <c r="C27" s="10"/>
      <c r="D27" s="2" t="s">
        <v>15</v>
      </c>
      <c r="E27" s="119">
        <f>IF('Year 6'!E27="",0,'Year 6'!E27*'Year 7'!$C$9)</f>
        <v>0</v>
      </c>
      <c r="F27" s="28"/>
      <c r="G27" s="5"/>
      <c r="H27" s="77"/>
      <c r="I27" s="2"/>
      <c r="J27" s="14">
        <f>SUM(E27*H27)</f>
        <v>0</v>
      </c>
      <c r="K27" s="28"/>
      <c r="L27" s="14"/>
    </row>
    <row r="28" spans="2:12" ht="12.75">
      <c r="B28" s="101"/>
      <c r="C28" s="10"/>
      <c r="D28" s="2" t="s">
        <v>15</v>
      </c>
      <c r="E28" s="119">
        <f>IF('Year 6'!E28="",0,'Year 6'!E28*'Year 7'!$C$9)</f>
        <v>0</v>
      </c>
      <c r="F28" s="28"/>
      <c r="G28" s="5"/>
      <c r="H28" s="77"/>
      <c r="I28" s="2"/>
      <c r="J28" s="14">
        <f>SUM(E28*H28)</f>
        <v>0</v>
      </c>
      <c r="K28" s="28"/>
      <c r="L28" s="14"/>
    </row>
    <row r="29" spans="2:12" ht="12.75">
      <c r="B29" s="101"/>
      <c r="C29" s="10"/>
      <c r="D29" s="2" t="s">
        <v>15</v>
      </c>
      <c r="E29" s="119">
        <f>IF('Year 6'!E29="",0,'Year 6'!E29*'Year 7'!$C$9)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6'!D37="",0,'Year 6'!D37*'Year 7'!$C$9)</f>
        <v>0</v>
      </c>
      <c r="E37" s="2"/>
      <c r="F37" s="28"/>
      <c r="G37" s="2"/>
      <c r="H37" s="147"/>
      <c r="I37" s="2"/>
      <c r="J37" s="14">
        <f>$D37*H37</f>
        <v>0</v>
      </c>
      <c r="K37" s="28"/>
    </row>
    <row r="38" spans="2:11" ht="12.75">
      <c r="B38" s="2"/>
      <c r="C38" s="4">
        <f>IF('Year 2'!C38="","",'Year 2'!C38)</f>
      </c>
      <c r="D38" s="119">
        <f>IF('Year 6'!D38="",0,'Year 6'!D38*'Year 7'!$C$9)</f>
        <v>0</v>
      </c>
      <c r="E38" s="2"/>
      <c r="F38" s="28"/>
      <c r="G38" s="2"/>
      <c r="H38" s="147"/>
      <c r="I38" s="2"/>
      <c r="J38" s="14">
        <f>$D38*H38</f>
        <v>0</v>
      </c>
      <c r="K38" s="28"/>
    </row>
    <row r="39" spans="2:11" ht="12.75">
      <c r="B39" s="2"/>
      <c r="C39" s="4">
        <f>IF('Year 2'!C39="","",'Year 2'!C39)</f>
      </c>
      <c r="D39" s="119">
        <f>IF('Year 6'!D39="",0,'Year 6'!D39*'Year 7'!$C$9)</f>
        <v>0</v>
      </c>
      <c r="E39" s="2"/>
      <c r="F39" s="28"/>
      <c r="G39" s="2"/>
      <c r="H39" s="147"/>
      <c r="I39" s="2"/>
      <c r="J39" s="14">
        <f>$D39*H39</f>
        <v>0</v>
      </c>
      <c r="K39" s="28"/>
    </row>
    <row r="40" spans="2:11" ht="12.75">
      <c r="B40" s="2"/>
      <c r="C40" s="4">
        <f>IF('Year 2'!C40="","",'Year 2'!C40)</f>
      </c>
      <c r="D40" s="119">
        <f>IF('Year 6'!D40="",0,'Year 6'!D40*'Year 7'!$C$9)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6'!D42="",0,'Year 6'!D42*'Year 7'!$C$9)</f>
        <v>0</v>
      </c>
      <c r="E42" s="77"/>
      <c r="F42" s="28"/>
      <c r="G42" s="2"/>
      <c r="H42" s="147"/>
      <c r="I42" s="2"/>
      <c r="J42" s="14">
        <f>$D42*H42/12*$E42</f>
        <v>0</v>
      </c>
      <c r="K42" s="28"/>
    </row>
    <row r="43" spans="2:11" ht="12.75">
      <c r="B43" s="2"/>
      <c r="C43" s="4">
        <f>IF('Year 2'!C43="","",'Year 2'!C43)</f>
      </c>
      <c r="D43" s="119">
        <f>IF('Year 6'!D43="",0,'Year 6'!D43*'Year 7'!$C$9)</f>
        <v>0</v>
      </c>
      <c r="E43" s="77"/>
      <c r="F43" s="28"/>
      <c r="G43" s="2"/>
      <c r="H43" s="147"/>
      <c r="I43" s="2"/>
      <c r="J43" s="14">
        <f>$D43*H43/12*$E43</f>
        <v>0</v>
      </c>
      <c r="K43" s="28"/>
    </row>
    <row r="44" spans="2:11" ht="12.75">
      <c r="B44" s="2"/>
      <c r="C44" s="4">
        <f>IF('Year 2'!C44="","",'Year 2'!C44)</f>
      </c>
      <c r="D44" s="119">
        <f>IF('Year 6'!D44="",0,'Year 6'!D44*'Year 7'!$C$9)</f>
        <v>0</v>
      </c>
      <c r="E44" s="77"/>
      <c r="F44" s="28"/>
      <c r="G44" s="2"/>
      <c r="H44" s="147"/>
      <c r="I44" s="2"/>
      <c r="J44" s="14">
        <f>$D44*H44/12*$E44</f>
        <v>0</v>
      </c>
      <c r="K44" s="28"/>
    </row>
    <row r="45" spans="2:11" ht="12.75">
      <c r="B45" s="2"/>
      <c r="C45" s="4">
        <f>IF('Year 2'!C45="","",'Year 2'!C45)</f>
      </c>
      <c r="D45" s="119">
        <f>IF('Year 6'!D45="",0,'Year 6'!D45*'Year 7'!$C$9)</f>
        <v>0</v>
      </c>
      <c r="E45" s="77"/>
      <c r="F45" s="28"/>
      <c r="G45" s="2"/>
      <c r="H45" s="147"/>
      <c r="I45" s="2"/>
      <c r="J45" s="14">
        <f>$D45*H45/12*$E45</f>
        <v>0</v>
      </c>
      <c r="K45" s="28"/>
    </row>
    <row r="46" spans="2:11" ht="12.75">
      <c r="B46" s="2"/>
      <c r="C46" s="4">
        <f>IF('Year 2'!C46="","",'Year 2'!C46)</f>
      </c>
      <c r="D46" s="119">
        <f>IF('Year 6'!D46="",0,'Year 6'!D46*'Year 7'!$C$9)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6">
        <f>IF('Year 6'!D48="",0,'Year 6'!D48*'Year 7'!$C$9)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6">
        <f>IF('Year 6'!D53="",0,'Year 6'!D53*'Year 7'!$C$9)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6">
        <f>IF('Year 6'!D58="",0,'Year 6'!D58*'Year 7'!$C$9)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6">
        <f>IF('Year 6'!D63="",0,'Year 6'!D63*'Year 7'!$C$9)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H81*$E81</f>
        <v>0</v>
      </c>
      <c r="K81" s="28"/>
      <c r="L81" s="14"/>
    </row>
    <row r="82" spans="2:12" ht="12.75">
      <c r="B82" s="2" t="s">
        <v>302</v>
      </c>
      <c r="C82" s="2"/>
      <c r="D82" s="2"/>
      <c r="E82" s="42">
        <v>0.273</v>
      </c>
      <c r="F82" s="28"/>
      <c r="G82" s="2"/>
      <c r="H82" s="14">
        <f>SUM(J31:J35)</f>
        <v>0</v>
      </c>
      <c r="I82" s="2"/>
      <c r="J82" s="14">
        <f>H82*$E82</f>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H84*$E84</f>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H87*$E87</f>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2"/>
      <c r="I160" s="2"/>
      <c r="J160" s="14"/>
      <c r="K160" s="28"/>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s="148"/>
      <c r="I166" s="1"/>
      <c r="J166" s="40">
        <f>SUM(J167:J169)</f>
        <v>0</v>
      </c>
      <c r="K166" s="50"/>
      <c r="L166" s="40"/>
    </row>
    <row r="167" spans="2:12" s="46" customFormat="1" ht="12.75">
      <c r="B167" s="3" t="s">
        <v>15</v>
      </c>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t="s">
        <v>15</v>
      </c>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
</oddFooter>
  </headerFooter>
  <legacyDrawing r:id="rId2"/>
</worksheet>
</file>

<file path=xl/worksheets/sheet13.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C1" s="2"/>
      <c r="D1" s="2"/>
      <c r="E1" s="2"/>
      <c r="F1" s="2"/>
      <c r="G1" s="2"/>
      <c r="H1" s="2"/>
      <c r="I1" s="2"/>
      <c r="J1" s="14"/>
      <c r="K1" s="2"/>
    </row>
    <row r="2" spans="1:11" ht="12.75">
      <c r="A2" s="1" t="str">
        <f>IF(Setup!$B$10="","",Setup!$B$10)</f>
        <v>Regents of the University of Arizona</v>
      </c>
      <c r="C2" s="2"/>
      <c r="D2" s="2"/>
      <c r="E2" s="2"/>
      <c r="F2" s="2"/>
      <c r="G2" s="2"/>
      <c r="H2" s="2"/>
      <c r="I2" s="2"/>
      <c r="J2" s="14"/>
      <c r="K2" s="2"/>
    </row>
    <row r="3" spans="2:11" ht="18" customHeight="1">
      <c r="B3" s="16"/>
      <c r="C3" s="15">
        <f>IF(Setup!$B$12="","",Setup!$B$12)</f>
      </c>
      <c r="D3" s="16"/>
      <c r="E3" s="16"/>
      <c r="F3" s="124" t="s">
        <v>80</v>
      </c>
      <c r="G3" s="16"/>
      <c r="H3" s="16"/>
      <c r="I3" s="16"/>
      <c r="J3" s="19">
        <f>IF(Setup!$B$6="","",Setup!$B$6)</f>
        <v>1</v>
      </c>
      <c r="K3" s="20"/>
    </row>
    <row r="4" spans="3:11" ht="12.75">
      <c r="C4" s="21">
        <f>IF(Setup!$B$14="","",Setup!$B$14)</f>
      </c>
      <c r="E4" s="5"/>
      <c r="F4" s="5"/>
      <c r="G4" s="5"/>
      <c r="H4" s="22">
        <f>IF(Setup!$B$7="","",Setup!$B$7)</f>
      </c>
      <c r="I4" s="22">
        <f>IF(Setup!$B$7="","",Setup!$B$7)</f>
      </c>
      <c r="J4" s="22"/>
      <c r="K4" s="18"/>
    </row>
    <row r="5" spans="5:11" ht="12.75">
      <c r="E5" s="5"/>
      <c r="F5" s="5"/>
      <c r="G5" s="5"/>
      <c r="H5" s="5"/>
      <c r="I5" s="5"/>
      <c r="J5" s="18"/>
      <c r="K5" s="5"/>
    </row>
    <row r="6" spans="2:11" ht="12.75">
      <c r="B6" s="58" t="s">
        <v>69</v>
      </c>
      <c r="C6" s="21">
        <f>IF(Setup!$B$18="","",Setup!$B$18)</f>
      </c>
      <c r="D6" s="58" t="s">
        <v>36</v>
      </c>
      <c r="E6" s="21">
        <f>IF(Setup!$B$15="","",TEXT(Setup!$B$15,"mm/dd/yy")&amp;" - "&amp;TEXT(Setup!$B$16,"mm/dd/yy"))</f>
      </c>
      <c r="F6" s="5"/>
      <c r="G6" s="5"/>
      <c r="H6" s="5"/>
      <c r="I6" s="5"/>
      <c r="J6" s="18"/>
      <c r="K6" s="5"/>
    </row>
    <row r="7" spans="2:11" ht="12.75">
      <c r="B7" s="58" t="s">
        <v>300</v>
      </c>
      <c r="C7" s="21">
        <f>IF(Setup!$B$19="","",Setup!$B$19)</f>
      </c>
      <c r="D7" s="58" t="s">
        <v>6</v>
      </c>
      <c r="E7" s="23">
        <v>8</v>
      </c>
      <c r="F7" s="5"/>
      <c r="G7" s="5"/>
      <c r="H7" s="5"/>
      <c r="I7" s="5"/>
      <c r="J7" s="18"/>
      <c r="K7" s="5"/>
    </row>
    <row r="8" spans="2:10" ht="12.75">
      <c r="B8" s="11" t="s">
        <v>31</v>
      </c>
      <c r="C8" s="1">
        <f>IF(Setup!$B$21="","",Setup!$B$21)</f>
      </c>
      <c r="D8" s="96"/>
      <c r="F8" s="2"/>
      <c r="G8" s="2"/>
      <c r="H8" s="2"/>
      <c r="I8" s="2"/>
      <c r="J8" s="14"/>
    </row>
    <row r="9" spans="2:11" ht="12.75">
      <c r="B9" s="11" t="s">
        <v>7</v>
      </c>
      <c r="C9" s="11">
        <f>Setup!$B$22</f>
        <v>1</v>
      </c>
      <c r="D9" s="21" t="s">
        <v>8</v>
      </c>
      <c r="E9" s="25" t="str">
        <f>HLOOKUP($E$7,Setup!$C$37:$M$38,2)</f>
        <v>2017-2018</v>
      </c>
      <c r="F9" s="2"/>
      <c r="G9" s="2"/>
      <c r="H9" s="2"/>
      <c r="I9" s="2"/>
      <c r="K9" s="2"/>
    </row>
    <row r="10" spans="2:11" ht="12.75">
      <c r="B10" s="11"/>
      <c r="C10" s="3"/>
      <c r="D10" s="11"/>
      <c r="E10" s="2"/>
      <c r="F10" s="2"/>
      <c r="G10" s="2"/>
      <c r="H10" s="2"/>
      <c r="I10" s="2"/>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7'!D15="",0,'Year 7'!D15*'Year 8'!$C$9)</f>
        <v>0</v>
      </c>
      <c r="E15" s="151"/>
      <c r="F15" s="28"/>
      <c r="G15" s="27"/>
      <c r="H15" s="147"/>
      <c r="I15" s="2"/>
      <c r="J15" s="14">
        <f aca="true" t="shared" si="0" ref="J15:J24">$D15*H15</f>
        <v>0</v>
      </c>
      <c r="K15" s="28"/>
    </row>
    <row r="16" spans="2:11" ht="12.75">
      <c r="B16" s="2"/>
      <c r="C16" s="4">
        <f>IF('Year 2'!C16="","",'Year 2'!C16)</f>
      </c>
      <c r="D16" s="119">
        <f>IF('Year 7'!D16="",0,'Year 7'!D16*'Year 8'!$C$9)</f>
        <v>0</v>
      </c>
      <c r="E16" s="151"/>
      <c r="F16" s="28"/>
      <c r="G16" s="27"/>
      <c r="H16" s="147"/>
      <c r="I16" s="2"/>
      <c r="J16" s="14">
        <f t="shared" si="0"/>
        <v>0</v>
      </c>
      <c r="K16" s="28"/>
    </row>
    <row r="17" spans="2:11" ht="12.75">
      <c r="B17" s="2"/>
      <c r="C17" s="4">
        <f>IF('Year 2'!C17="","",'Year 2'!C17)</f>
      </c>
      <c r="D17" s="119">
        <f>IF('Year 7'!D17="",0,'Year 7'!D17*'Year 8'!$C$9)</f>
        <v>0</v>
      </c>
      <c r="E17" s="151"/>
      <c r="F17" s="28"/>
      <c r="G17" s="27"/>
      <c r="H17" s="147"/>
      <c r="I17" s="2"/>
      <c r="J17" s="14">
        <f t="shared" si="0"/>
        <v>0</v>
      </c>
      <c r="K17" s="28"/>
    </row>
    <row r="18" spans="2:11" ht="12.75">
      <c r="B18" s="2"/>
      <c r="C18" s="4">
        <f>IF('Year 2'!C18="","",'Year 2'!C18)</f>
      </c>
      <c r="D18" s="119">
        <f>IF('Year 7'!D18="",0,'Year 7'!D18*'Year 8'!$C$9)</f>
        <v>0</v>
      </c>
      <c r="E18" s="151"/>
      <c r="F18" s="28"/>
      <c r="G18" s="27"/>
      <c r="H18" s="147"/>
      <c r="I18" s="2"/>
      <c r="J18" s="14">
        <f t="shared" si="0"/>
        <v>0</v>
      </c>
      <c r="K18" s="28"/>
    </row>
    <row r="19" spans="2:11" ht="12.75">
      <c r="B19" s="2"/>
      <c r="C19" s="4">
        <f>IF('Year 2'!C19="","",'Year 2'!C19)</f>
      </c>
      <c r="D19" s="119">
        <f>IF('Year 7'!D19="",0,'Year 7'!D19*'Year 8'!$C$9)</f>
        <v>0</v>
      </c>
      <c r="E19" s="151">
        <f>IF('Year 2'!E20="","",'Year 2'!E20)</f>
      </c>
      <c r="F19" s="28"/>
      <c r="G19" s="27"/>
      <c r="H19" s="147"/>
      <c r="I19" s="2"/>
      <c r="J19" s="14">
        <f t="shared" si="0"/>
        <v>0</v>
      </c>
      <c r="K19" s="28"/>
    </row>
    <row r="20" spans="2:11" ht="12.75">
      <c r="B20" s="2"/>
      <c r="C20" s="4">
        <f>IF('Year 2'!C30="","",'Year 2'!C30)</f>
      </c>
      <c r="D20" s="119">
        <f>IF('Year 7'!D20="",0,'Year 7'!D20*'Year 8'!$C$9)</f>
        <v>0</v>
      </c>
      <c r="E20" s="151"/>
      <c r="F20" s="28"/>
      <c r="G20" s="27"/>
      <c r="H20" s="147"/>
      <c r="I20" s="2"/>
      <c r="J20" s="14">
        <f t="shared" si="0"/>
        <v>0</v>
      </c>
      <c r="K20" s="28"/>
    </row>
    <row r="21" spans="2:11" ht="12.75">
      <c r="B21" s="2"/>
      <c r="C21" s="4"/>
      <c r="D21" s="119">
        <f>IF('Year 7'!D21="",0,'Year 7'!D21*'Year 8'!$C$9)</f>
        <v>0</v>
      </c>
      <c r="E21" s="151"/>
      <c r="F21" s="28"/>
      <c r="G21" s="27"/>
      <c r="H21" s="147"/>
      <c r="I21" s="2"/>
      <c r="J21" s="14">
        <f t="shared" si="0"/>
        <v>0</v>
      </c>
      <c r="K21" s="28"/>
    </row>
    <row r="22" spans="2:11" ht="12.75">
      <c r="B22" s="2"/>
      <c r="C22" s="4"/>
      <c r="D22" s="119">
        <f>IF('Year 7'!D22="",0,'Year 7'!D22*'Year 8'!$C$9)</f>
        <v>0</v>
      </c>
      <c r="E22" s="151"/>
      <c r="F22" s="28"/>
      <c r="G22" s="27"/>
      <c r="H22" s="147"/>
      <c r="I22" s="2"/>
      <c r="J22" s="14">
        <f t="shared" si="0"/>
        <v>0</v>
      </c>
      <c r="K22" s="28"/>
    </row>
    <row r="23" spans="2:11" ht="12.75">
      <c r="B23" s="2"/>
      <c r="C23" s="4"/>
      <c r="D23" s="119">
        <f>IF('Year 7'!D23="",0,'Year 7'!D23*'Year 8'!$C$9)</f>
        <v>0</v>
      </c>
      <c r="E23" s="151"/>
      <c r="F23" s="28"/>
      <c r="G23" s="27"/>
      <c r="H23" s="147"/>
      <c r="I23" s="2"/>
      <c r="J23" s="14">
        <f t="shared" si="0"/>
        <v>0</v>
      </c>
      <c r="K23" s="28"/>
    </row>
    <row r="24" spans="2:11" ht="12.75">
      <c r="B24" s="2"/>
      <c r="C24" s="4"/>
      <c r="D24" s="119">
        <f>IF('Year 7'!D24="",0,'Year 7'!D24*'Year 8'!$C$9)</f>
        <v>0</v>
      </c>
      <c r="E24" s="151"/>
      <c r="F24" s="28"/>
      <c r="G24" s="27"/>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7'!E26="",0,'Year 7'!E26*'Year 8'!$C$9)</f>
        <v>0</v>
      </c>
      <c r="F26" s="28"/>
      <c r="G26" s="5"/>
      <c r="H26" s="77"/>
      <c r="I26" s="2"/>
      <c r="J26" s="14">
        <f>SUM(E26*H26)</f>
        <v>0</v>
      </c>
      <c r="K26" s="28"/>
      <c r="L26" s="14"/>
    </row>
    <row r="27" spans="2:12" ht="12.75">
      <c r="B27" s="101"/>
      <c r="C27" s="10"/>
      <c r="D27" s="2" t="s">
        <v>15</v>
      </c>
      <c r="E27" s="119">
        <f>IF('Year 7'!E27="",0,'Year 7'!E27*'Year 8'!$C$9)</f>
        <v>0</v>
      </c>
      <c r="F27" s="28"/>
      <c r="G27" s="5"/>
      <c r="H27" s="77"/>
      <c r="I27" s="2"/>
      <c r="J27" s="14">
        <f>SUM(E27*H27)</f>
        <v>0</v>
      </c>
      <c r="K27" s="28"/>
      <c r="L27" s="14"/>
    </row>
    <row r="28" spans="2:12" ht="12.75">
      <c r="B28" s="101"/>
      <c r="C28" s="10"/>
      <c r="D28" s="2" t="s">
        <v>15</v>
      </c>
      <c r="E28" s="119">
        <f>IF('Year 7'!E28="",0,'Year 7'!E28*'Year 8'!$C$9)</f>
        <v>0</v>
      </c>
      <c r="F28" s="28"/>
      <c r="G28" s="5"/>
      <c r="H28" s="77"/>
      <c r="I28" s="2"/>
      <c r="J28" s="14">
        <f>SUM(E28*H28)</f>
        <v>0</v>
      </c>
      <c r="K28" s="28"/>
      <c r="L28" s="14"/>
    </row>
    <row r="29" spans="2:12" ht="12.75">
      <c r="B29" s="101"/>
      <c r="C29" s="10"/>
      <c r="D29" s="2" t="s">
        <v>15</v>
      </c>
      <c r="E29" s="119">
        <f>IF('Year 7'!E29="",0,'Year 7'!E29*'Year 8'!$C$9)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7'!D37="",0,'Year 7'!D37*'Year 8'!$C$9)</f>
        <v>0</v>
      </c>
      <c r="E37" s="2"/>
      <c r="F37" s="28"/>
      <c r="G37" s="2"/>
      <c r="H37" s="147"/>
      <c r="I37" s="2"/>
      <c r="J37" s="14">
        <f>$D37*H37</f>
        <v>0</v>
      </c>
      <c r="K37" s="28"/>
    </row>
    <row r="38" spans="2:11" ht="12.75">
      <c r="B38" s="2"/>
      <c r="C38" s="4">
        <f>IF('Year 2'!C38="","",'Year 2'!C38)</f>
      </c>
      <c r="D38" s="119">
        <f>IF('Year 7'!D38="",0,'Year 7'!D38*'Year 8'!$C$9)</f>
        <v>0</v>
      </c>
      <c r="E38" s="2"/>
      <c r="F38" s="28"/>
      <c r="G38" s="2"/>
      <c r="H38" s="147"/>
      <c r="I38" s="2"/>
      <c r="J38" s="14">
        <f>$D38*H38</f>
        <v>0</v>
      </c>
      <c r="K38" s="28"/>
    </row>
    <row r="39" spans="2:11" ht="12.75">
      <c r="B39" s="2"/>
      <c r="C39" s="4">
        <f>IF('Year 2'!C39="","",'Year 2'!C39)</f>
      </c>
      <c r="D39" s="119">
        <f>IF('Year 7'!D39="",0,'Year 7'!D39*'Year 8'!$C$9)</f>
        <v>0</v>
      </c>
      <c r="E39" s="2"/>
      <c r="F39" s="28"/>
      <c r="G39" s="2"/>
      <c r="H39" s="147"/>
      <c r="I39" s="2"/>
      <c r="J39" s="14">
        <f>$D39*H39</f>
        <v>0</v>
      </c>
      <c r="K39" s="28"/>
    </row>
    <row r="40" spans="2:11" ht="12.75">
      <c r="B40" s="2"/>
      <c r="C40" s="4">
        <f>IF('Year 2'!C40="","",'Year 2'!C40)</f>
      </c>
      <c r="D40" s="119">
        <f>IF('Year 7'!D40="",0,'Year 7'!D40*'Year 8'!$C$9)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7'!D42="",0,'Year 7'!D42*'Year 8'!$C$9)</f>
        <v>0</v>
      </c>
      <c r="E42" s="77"/>
      <c r="F42" s="28"/>
      <c r="G42" s="2"/>
      <c r="H42" s="147"/>
      <c r="I42" s="2"/>
      <c r="J42" s="14">
        <f>$D42*H42/12*$E42</f>
        <v>0</v>
      </c>
      <c r="K42" s="28"/>
    </row>
    <row r="43" spans="2:11" ht="12.75">
      <c r="B43" s="2"/>
      <c r="C43" s="4">
        <f>IF('Year 2'!C43="","",'Year 2'!C43)</f>
      </c>
      <c r="D43" s="119">
        <f>IF('Year 7'!D43="",0,'Year 7'!D43*'Year 8'!$C$9)</f>
        <v>0</v>
      </c>
      <c r="E43" s="77"/>
      <c r="F43" s="28"/>
      <c r="G43" s="2"/>
      <c r="H43" s="147"/>
      <c r="I43" s="2"/>
      <c r="J43" s="14">
        <f>$D43*H43/12*$E43</f>
        <v>0</v>
      </c>
      <c r="K43" s="28"/>
    </row>
    <row r="44" spans="2:11" ht="12.75">
      <c r="B44" s="2"/>
      <c r="C44" s="4">
        <f>IF('Year 2'!C44="","",'Year 2'!C44)</f>
      </c>
      <c r="D44" s="119">
        <f>IF('Year 7'!D44="",0,'Year 7'!D44*'Year 8'!$C$9)</f>
        <v>0</v>
      </c>
      <c r="E44" s="77"/>
      <c r="F44" s="28"/>
      <c r="G44" s="2"/>
      <c r="H44" s="147"/>
      <c r="I44" s="2"/>
      <c r="J44" s="14">
        <f>$D44*H44/12*$E44</f>
        <v>0</v>
      </c>
      <c r="K44" s="28"/>
    </row>
    <row r="45" spans="2:11" ht="12.75">
      <c r="B45" s="2"/>
      <c r="C45" s="4">
        <f>IF('Year 2'!C45="","",'Year 2'!C45)</f>
      </c>
      <c r="D45" s="119">
        <f>IF('Year 7'!D45="",0,'Year 7'!D45*'Year 8'!$C$9)</f>
        <v>0</v>
      </c>
      <c r="E45" s="77"/>
      <c r="F45" s="28"/>
      <c r="G45" s="2"/>
      <c r="H45" s="147"/>
      <c r="I45" s="2"/>
      <c r="J45" s="14">
        <f>$D45*H45/12*$E45</f>
        <v>0</v>
      </c>
      <c r="K45" s="28"/>
    </row>
    <row r="46" spans="2:11" ht="12.75">
      <c r="B46" s="2"/>
      <c r="C46" s="4">
        <f>IF('Year 2'!C46="","",'Year 2'!C46)</f>
      </c>
      <c r="D46" s="119">
        <f>IF('Year 7'!D46="",0,'Year 7'!D46*'Year 8'!$C$9)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6">
        <f>IF('Year 7'!D48="",0,'Year 7'!D48*'Year 8'!$C$9)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6">
        <f>IF('Year 7'!D53="",0,'Year 7'!D53*'Year 8'!$C$9)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6">
        <f>IF('Year 7'!D58="",0,'Year 7'!D58*'Year 8'!$C$9)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6">
        <f>IF('Year 7'!D63="",0,'Year 7'!D63*'Year 8'!$C$9)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H81*$E81</f>
        <v>0</v>
      </c>
      <c r="K81" s="28"/>
      <c r="L81" s="14"/>
    </row>
    <row r="82" spans="2:12" ht="12.75">
      <c r="B82" s="2" t="s">
        <v>302</v>
      </c>
      <c r="C82" s="2"/>
      <c r="D82" s="2"/>
      <c r="E82" s="42">
        <v>0.273</v>
      </c>
      <c r="F82" s="28"/>
      <c r="G82" s="2"/>
      <c r="H82" s="14">
        <f>SUM(J31:J35)</f>
        <v>0</v>
      </c>
      <c r="I82" s="2"/>
      <c r="J82" s="14">
        <f>H82*$E82</f>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H84*$E84</f>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H87*$E87</f>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2"/>
      <c r="I160" s="2"/>
      <c r="J160" s="14"/>
      <c r="K160" s="28"/>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s="148"/>
      <c r="I166" s="1"/>
      <c r="J166" s="40">
        <f>SUM(J167:J169)</f>
        <v>0</v>
      </c>
      <c r="K166" s="50"/>
      <c r="L166" s="40"/>
    </row>
    <row r="167" spans="2:12" s="46" customFormat="1" ht="12.75">
      <c r="B167" s="3" t="s">
        <v>15</v>
      </c>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t="s">
        <v>15</v>
      </c>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
</oddFooter>
  </headerFooter>
  <legacyDrawing r:id="rId2"/>
</worksheet>
</file>

<file path=xl/worksheets/sheet14.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C1" s="2"/>
      <c r="D1" s="2"/>
      <c r="E1" s="2"/>
      <c r="F1" s="2"/>
      <c r="G1" s="2"/>
      <c r="H1" s="2"/>
      <c r="I1" s="2"/>
      <c r="J1" s="14"/>
      <c r="K1" s="2"/>
    </row>
    <row r="2" spans="1:11" ht="12.75">
      <c r="A2" s="1" t="str">
        <f>IF(Setup!$B$10="","",Setup!$B$10)</f>
        <v>Regents of the University of Arizona</v>
      </c>
      <c r="C2" s="2"/>
      <c r="D2" s="2"/>
      <c r="E2" s="2"/>
      <c r="F2" s="2"/>
      <c r="G2" s="2"/>
      <c r="H2" s="2"/>
      <c r="I2" s="2"/>
      <c r="J2" s="14"/>
      <c r="K2" s="2"/>
    </row>
    <row r="3" spans="2:11" ht="18" customHeight="1">
      <c r="B3" s="16"/>
      <c r="C3" s="15">
        <f>IF(Setup!$B$12="","",Setup!$B$12)</f>
      </c>
      <c r="D3" s="16"/>
      <c r="E3" s="16"/>
      <c r="F3" s="124" t="s">
        <v>80</v>
      </c>
      <c r="G3" s="16"/>
      <c r="H3" s="16"/>
      <c r="I3" s="16"/>
      <c r="J3" s="19">
        <f>IF(Setup!$B$6="","",Setup!$B$6)</f>
        <v>1</v>
      </c>
      <c r="K3" s="20"/>
    </row>
    <row r="4" spans="3:11" ht="12.75">
      <c r="C4" s="21">
        <f>IF(Setup!$B$14="","",Setup!$B$14)</f>
      </c>
      <c r="E4" s="5"/>
      <c r="F4" s="5"/>
      <c r="G4" s="5"/>
      <c r="H4" s="22">
        <f>IF(Setup!$B$7="","",Setup!$B$7)</f>
      </c>
      <c r="I4" s="22">
        <f>IF(Setup!$B$7="","",Setup!$B$7)</f>
      </c>
      <c r="J4" s="22"/>
      <c r="K4" s="18"/>
    </row>
    <row r="5" spans="5:11" ht="12.75">
      <c r="E5" s="5"/>
      <c r="F5" s="5"/>
      <c r="G5" s="5"/>
      <c r="H5" s="5"/>
      <c r="I5" s="5"/>
      <c r="J5" s="18"/>
      <c r="K5" s="5"/>
    </row>
    <row r="6" spans="2:11" ht="12.75">
      <c r="B6" s="58" t="s">
        <v>69</v>
      </c>
      <c r="C6" s="21">
        <f>IF(Setup!$B$18="","",Setup!$B$18)</f>
      </c>
      <c r="D6" s="58" t="s">
        <v>36</v>
      </c>
      <c r="E6" s="21">
        <f>IF(Setup!$B$15="","",TEXT(Setup!$B$15,"mm/dd/yy")&amp;" - "&amp;TEXT(Setup!$B$16,"mm/dd/yy"))</f>
      </c>
      <c r="F6" s="5"/>
      <c r="G6" s="5"/>
      <c r="H6" s="5"/>
      <c r="I6" s="5"/>
      <c r="J6" s="18"/>
      <c r="K6" s="5"/>
    </row>
    <row r="7" spans="2:11" ht="12.75">
      <c r="B7" s="58" t="s">
        <v>300</v>
      </c>
      <c r="C7" s="21">
        <f>IF(Setup!$B$19="","",Setup!$B$19)</f>
      </c>
      <c r="D7" s="58" t="s">
        <v>6</v>
      </c>
      <c r="E7" s="23">
        <v>9</v>
      </c>
      <c r="F7" s="5"/>
      <c r="G7" s="5"/>
      <c r="H7" s="5"/>
      <c r="I7" s="5"/>
      <c r="J7" s="18"/>
      <c r="K7" s="5"/>
    </row>
    <row r="8" spans="2:10" ht="12.75">
      <c r="B8" s="11" t="s">
        <v>31</v>
      </c>
      <c r="C8" s="1">
        <f>IF(Setup!$B$21="","",Setup!$B$21)</f>
      </c>
      <c r="D8" s="96"/>
      <c r="F8" s="2"/>
      <c r="G8" s="2"/>
      <c r="H8" s="2"/>
      <c r="I8" s="2"/>
      <c r="J8" s="14"/>
    </row>
    <row r="9" spans="2:11" ht="12.75">
      <c r="B9" s="11" t="s">
        <v>7</v>
      </c>
      <c r="C9" s="11">
        <f>Setup!$B$22</f>
        <v>1</v>
      </c>
      <c r="D9" s="21" t="s">
        <v>8</v>
      </c>
      <c r="E9" s="25" t="str">
        <f>HLOOKUP($E$7,Setup!$C$37:$M$38,2)</f>
        <v>2018-2019</v>
      </c>
      <c r="F9" s="2"/>
      <c r="G9" s="2"/>
      <c r="H9" s="2"/>
      <c r="I9" s="2"/>
      <c r="K9" s="2"/>
    </row>
    <row r="10" spans="2:11" ht="12.75">
      <c r="B10" s="11"/>
      <c r="C10" s="3"/>
      <c r="D10" s="11"/>
      <c r="E10" s="2"/>
      <c r="F10" s="2"/>
      <c r="G10" s="2"/>
      <c r="H10" s="2"/>
      <c r="I10" s="2"/>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8'!D15="",0,'Year 8'!D15*'Year 9'!$C$9)</f>
        <v>0</v>
      </c>
      <c r="E15" s="151"/>
      <c r="F15" s="28"/>
      <c r="G15" s="27"/>
      <c r="H15" s="147"/>
      <c r="I15" s="2"/>
      <c r="J15" s="14">
        <f>$D15*H15</f>
        <v>0</v>
      </c>
      <c r="K15" s="28"/>
    </row>
    <row r="16" spans="2:11" ht="12.75">
      <c r="B16" s="2"/>
      <c r="C16" s="4">
        <f>IF('Year 2'!C16="","",'Year 2'!C16)</f>
      </c>
      <c r="D16" s="119">
        <f>IF('Year 8'!D16="",0,'Year 8'!D16*'Year 9'!$C$9)</f>
        <v>0</v>
      </c>
      <c r="E16" s="151"/>
      <c r="F16" s="28"/>
      <c r="G16" s="27"/>
      <c r="H16" s="147"/>
      <c r="I16" s="2"/>
      <c r="J16" s="14">
        <f aca="true" t="shared" si="0" ref="J16:J24">$D16*H16</f>
        <v>0</v>
      </c>
      <c r="K16" s="28"/>
    </row>
    <row r="17" spans="2:11" ht="12.75">
      <c r="B17" s="2"/>
      <c r="C17" s="4">
        <f>IF('Year 2'!C17="","",'Year 2'!C17)</f>
      </c>
      <c r="D17" s="119">
        <f>IF('Year 8'!D17="",0,'Year 8'!D17*'Year 9'!$C$9)</f>
        <v>0</v>
      </c>
      <c r="E17" s="151"/>
      <c r="F17" s="28"/>
      <c r="G17" s="27"/>
      <c r="H17" s="147"/>
      <c r="I17" s="2"/>
      <c r="J17" s="14">
        <f t="shared" si="0"/>
        <v>0</v>
      </c>
      <c r="K17" s="28"/>
    </row>
    <row r="18" spans="2:11" ht="12.75">
      <c r="B18" s="2"/>
      <c r="C18" s="4">
        <f>IF('Year 2'!C18="","",'Year 2'!C18)</f>
      </c>
      <c r="D18" s="119">
        <f>IF('Year 8'!D18="",0,'Year 8'!D18*'Year 9'!$C$9)</f>
        <v>0</v>
      </c>
      <c r="E18" s="151"/>
      <c r="F18" s="28"/>
      <c r="G18" s="27"/>
      <c r="H18" s="147"/>
      <c r="I18" s="2"/>
      <c r="J18" s="14">
        <f t="shared" si="0"/>
        <v>0</v>
      </c>
      <c r="K18" s="28"/>
    </row>
    <row r="19" spans="2:11" ht="12.75">
      <c r="B19" s="2"/>
      <c r="C19" s="4">
        <f>IF('Year 2'!C19="","",'Year 2'!C19)</f>
      </c>
      <c r="D19" s="119">
        <f>IF('Year 8'!D19="",0,'Year 8'!D19*'Year 9'!$C$9)</f>
        <v>0</v>
      </c>
      <c r="E19" s="151">
        <f>IF('Year 2'!E20="","",'Year 2'!E20)</f>
      </c>
      <c r="F19" s="28"/>
      <c r="G19" s="27"/>
      <c r="H19" s="147"/>
      <c r="I19" s="2"/>
      <c r="J19" s="14">
        <f t="shared" si="0"/>
        <v>0</v>
      </c>
      <c r="K19" s="28"/>
    </row>
    <row r="20" spans="2:11" ht="12.75">
      <c r="B20" s="2"/>
      <c r="C20" s="4">
        <f>IF('Year 2'!C30="","",'Year 2'!C30)</f>
      </c>
      <c r="D20" s="119">
        <f>IF('Year 8'!D20="",0,'Year 8'!D20*'Year 9'!$C$9)</f>
        <v>0</v>
      </c>
      <c r="E20" s="151"/>
      <c r="F20" s="28"/>
      <c r="G20" s="27"/>
      <c r="H20" s="147"/>
      <c r="I20" s="2"/>
      <c r="J20" s="14">
        <f t="shared" si="0"/>
        <v>0</v>
      </c>
      <c r="K20" s="28"/>
    </row>
    <row r="21" spans="2:11" ht="12.75">
      <c r="B21" s="2"/>
      <c r="C21" s="4"/>
      <c r="D21" s="119">
        <f>IF('Year 8'!D21="",0,'Year 8'!D21*'Year 9'!$C$9)</f>
        <v>0</v>
      </c>
      <c r="E21" s="151"/>
      <c r="F21" s="28"/>
      <c r="G21" s="27"/>
      <c r="H21" s="147"/>
      <c r="I21" s="2"/>
      <c r="J21" s="14">
        <f t="shared" si="0"/>
        <v>0</v>
      </c>
      <c r="K21" s="28"/>
    </row>
    <row r="22" spans="2:11" ht="12.75">
      <c r="B22" s="2"/>
      <c r="C22" s="4"/>
      <c r="D22" s="119">
        <f>IF('Year 8'!D22="",0,'Year 8'!D22*'Year 9'!$C$9)</f>
        <v>0</v>
      </c>
      <c r="E22" s="151"/>
      <c r="F22" s="28"/>
      <c r="G22" s="27"/>
      <c r="H22" s="147"/>
      <c r="I22" s="2"/>
      <c r="J22" s="14">
        <f t="shared" si="0"/>
        <v>0</v>
      </c>
      <c r="K22" s="28"/>
    </row>
    <row r="23" spans="2:11" ht="12.75">
      <c r="B23" s="2"/>
      <c r="C23" s="4"/>
      <c r="D23" s="119">
        <f>IF('Year 8'!D23="",0,'Year 8'!D23*'Year 9'!$C$9)</f>
        <v>0</v>
      </c>
      <c r="E23" s="151"/>
      <c r="F23" s="28"/>
      <c r="G23" s="27"/>
      <c r="H23" s="147"/>
      <c r="I23" s="2"/>
      <c r="J23" s="14">
        <f t="shared" si="0"/>
        <v>0</v>
      </c>
      <c r="K23" s="28"/>
    </row>
    <row r="24" spans="2:11" ht="12.75">
      <c r="B24" s="2"/>
      <c r="C24" s="4"/>
      <c r="D24" s="119">
        <f>IF('Year 8'!D24="",0,'Year 8'!D24*'Year 9'!$C$9)</f>
        <v>0</v>
      </c>
      <c r="E24" s="151"/>
      <c r="F24" s="28"/>
      <c r="G24" s="27"/>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8'!E26="",0,'Year 8'!E26*'Year 9'!$C$9)</f>
        <v>0</v>
      </c>
      <c r="F26" s="28"/>
      <c r="G26" s="5"/>
      <c r="H26" s="77"/>
      <c r="I26" s="2"/>
      <c r="J26" s="14">
        <f>SUM(E26*H26)</f>
        <v>0</v>
      </c>
      <c r="K26" s="28"/>
      <c r="L26" s="14"/>
    </row>
    <row r="27" spans="2:12" ht="12.75">
      <c r="B27" s="101"/>
      <c r="C27" s="10"/>
      <c r="D27" s="2" t="s">
        <v>15</v>
      </c>
      <c r="E27" s="119">
        <f>IF('Year 8'!E27="",0,'Year 8'!E27*'Year 9'!$C$9)</f>
        <v>0</v>
      </c>
      <c r="F27" s="28"/>
      <c r="G27" s="5"/>
      <c r="H27" s="77"/>
      <c r="I27" s="2"/>
      <c r="J27" s="14">
        <f>SUM(E27*H27)</f>
        <v>0</v>
      </c>
      <c r="K27" s="28"/>
      <c r="L27" s="14"/>
    </row>
    <row r="28" spans="2:12" ht="12.75">
      <c r="B28" s="101"/>
      <c r="C28" s="10"/>
      <c r="D28" s="2" t="s">
        <v>15</v>
      </c>
      <c r="E28" s="119">
        <f>IF('Year 8'!E28="",0,'Year 8'!E28*'Year 9'!$C$9)</f>
        <v>0</v>
      </c>
      <c r="F28" s="28"/>
      <c r="G28" s="5"/>
      <c r="H28" s="77"/>
      <c r="I28" s="2"/>
      <c r="J28" s="14">
        <f>SUM(E28*H28)</f>
        <v>0</v>
      </c>
      <c r="K28" s="28"/>
      <c r="L28" s="14"/>
    </row>
    <row r="29" spans="2:12" ht="12.75">
      <c r="B29" s="101"/>
      <c r="C29" s="10"/>
      <c r="D29" s="2" t="s">
        <v>15</v>
      </c>
      <c r="E29" s="119">
        <f>IF('Year 8'!E29="",0,'Year 8'!E29*'Year 9'!$C$9)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8'!D37="",0,'Year 8'!D37*'Year 9'!$C$9)</f>
        <v>0</v>
      </c>
      <c r="E37" s="2"/>
      <c r="F37" s="28"/>
      <c r="G37" s="2"/>
      <c r="H37" s="147"/>
      <c r="I37" s="2"/>
      <c r="J37" s="14">
        <f>$D37*H37</f>
        <v>0</v>
      </c>
      <c r="K37" s="28"/>
    </row>
    <row r="38" spans="2:11" ht="12.75">
      <c r="B38" s="2"/>
      <c r="C38" s="4">
        <f>IF('Year 2'!C38="","",'Year 2'!C38)</f>
      </c>
      <c r="D38" s="119">
        <f>IF('Year 8'!D38="",0,'Year 8'!D38*'Year 9'!$C$9)</f>
        <v>0</v>
      </c>
      <c r="E38" s="2"/>
      <c r="F38" s="28"/>
      <c r="G38" s="2"/>
      <c r="H38" s="147"/>
      <c r="I38" s="2"/>
      <c r="J38" s="14">
        <f>$D38*H38</f>
        <v>0</v>
      </c>
      <c r="K38" s="28"/>
    </row>
    <row r="39" spans="2:11" ht="12.75">
      <c r="B39" s="2"/>
      <c r="C39" s="4">
        <f>IF('Year 2'!C39="","",'Year 2'!C39)</f>
      </c>
      <c r="D39" s="119">
        <f>IF('Year 8'!D39="",0,'Year 8'!D39*'Year 9'!$C$9)</f>
        <v>0</v>
      </c>
      <c r="E39" s="2"/>
      <c r="F39" s="28"/>
      <c r="G39" s="2"/>
      <c r="H39" s="147"/>
      <c r="I39" s="2"/>
      <c r="J39" s="14">
        <f>$D39*H39</f>
        <v>0</v>
      </c>
      <c r="K39" s="28"/>
    </row>
    <row r="40" spans="2:11" ht="12.75">
      <c r="B40" s="2"/>
      <c r="C40" s="4">
        <f>IF('Year 2'!C40="","",'Year 2'!C40)</f>
      </c>
      <c r="D40" s="119">
        <f>IF('Year 8'!D40="",0,'Year 8'!D40*'Year 9'!$C$9)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8'!D42="",0,'Year 8'!D42*'Year 9'!$C$9)</f>
        <v>0</v>
      </c>
      <c r="E42" s="77"/>
      <c r="F42" s="28"/>
      <c r="G42" s="2"/>
      <c r="H42" s="147"/>
      <c r="I42" s="2"/>
      <c r="J42" s="14">
        <f>$D42*H42/12*$E42</f>
        <v>0</v>
      </c>
      <c r="K42" s="28"/>
    </row>
    <row r="43" spans="2:11" ht="12.75">
      <c r="B43" s="2"/>
      <c r="C43" s="4">
        <f>IF('Year 2'!C43="","",'Year 2'!C43)</f>
      </c>
      <c r="D43" s="119">
        <f>IF('Year 7'!D43="",0,'Year 7'!D43*'Year 9'!$C$9)</f>
        <v>0</v>
      </c>
      <c r="E43" s="77"/>
      <c r="F43" s="28"/>
      <c r="G43" s="2"/>
      <c r="H43" s="147"/>
      <c r="I43" s="2"/>
      <c r="J43" s="14">
        <f>$D43*H43/12*$E43</f>
        <v>0</v>
      </c>
      <c r="K43" s="28"/>
    </row>
    <row r="44" spans="2:11" ht="12.75">
      <c r="B44" s="2"/>
      <c r="C44" s="4">
        <f>IF('Year 2'!C44="","",'Year 2'!C44)</f>
      </c>
      <c r="D44" s="119">
        <f>IF('Year 7'!D44="",0,'Year 7'!D44*'Year 9'!$C$9)</f>
        <v>0</v>
      </c>
      <c r="E44" s="77"/>
      <c r="F44" s="28"/>
      <c r="G44" s="2"/>
      <c r="H44" s="147"/>
      <c r="I44" s="2"/>
      <c r="J44" s="14">
        <f>$D44*H44/12*$E44</f>
        <v>0</v>
      </c>
      <c r="K44" s="28"/>
    </row>
    <row r="45" spans="2:11" ht="12.75">
      <c r="B45" s="2"/>
      <c r="C45" s="4">
        <f>IF('Year 2'!C45="","",'Year 2'!C45)</f>
      </c>
      <c r="D45" s="119">
        <f>IF('Year 7'!D45="",0,'Year 7'!D45*'Year 9'!$C$9)</f>
        <v>0</v>
      </c>
      <c r="E45" s="77"/>
      <c r="F45" s="28"/>
      <c r="G45" s="2"/>
      <c r="H45" s="147"/>
      <c r="I45" s="2"/>
      <c r="J45" s="14">
        <f>$D45*H45/12*$E45</f>
        <v>0</v>
      </c>
      <c r="K45" s="28"/>
    </row>
    <row r="46" spans="2:11" ht="12.75">
      <c r="B46" s="2"/>
      <c r="C46" s="4">
        <f>IF('Year 2'!C46="","",'Year 2'!C46)</f>
      </c>
      <c r="D46" s="119">
        <f>IF('Year 7'!D46="",0,'Year 7'!D46*'Year 9'!$C$9)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6">
        <f>IF('Year 8'!D48="",0,'Year 8'!D48*'Year 9'!$C$9)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6">
        <f>IF('Year 8'!D53="",0,'Year 8'!D53*'Year 9'!$C$9)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6">
        <f>IF('Year 8'!D58="",0,'Year 8'!D58*'Year 9'!$C$9)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6">
        <f>IF('Year 8'!D63="",0,'Year 8'!D63*'Year 9'!$C$9)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H81*$E81</f>
        <v>0</v>
      </c>
      <c r="K81" s="28"/>
      <c r="L81" s="14"/>
    </row>
    <row r="82" spans="2:12" ht="12.75">
      <c r="B82" s="2" t="s">
        <v>302</v>
      </c>
      <c r="C82" s="2"/>
      <c r="D82" s="2"/>
      <c r="E82" s="42">
        <v>0.273</v>
      </c>
      <c r="F82" s="28"/>
      <c r="G82" s="2"/>
      <c r="H82" s="14">
        <f>SUM(J31:J35)</f>
        <v>0</v>
      </c>
      <c r="I82" s="2"/>
      <c r="J82" s="14">
        <f>H82*$E82</f>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H84*$E84</f>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H87*$E87</f>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2"/>
      <c r="I160" s="2"/>
      <c r="J160" s="14"/>
      <c r="K160" s="28"/>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s="148"/>
      <c r="I166" s="1"/>
      <c r="J166" s="40">
        <f>SUM(J167:J169)</f>
        <v>0</v>
      </c>
      <c r="K166" s="50"/>
      <c r="L166" s="40"/>
    </row>
    <row r="167" spans="2:12" s="46" customFormat="1" ht="12.75">
      <c r="B167" s="3" t="s">
        <v>15</v>
      </c>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t="s">
        <v>15</v>
      </c>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oddFooter>
  </headerFooter>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N72"/>
  <sheetViews>
    <sheetView workbookViewId="0" topLeftCell="A1">
      <selection activeCell="A1" sqref="A1"/>
    </sheetView>
  </sheetViews>
  <sheetFormatPr defaultColWidth="9.00390625" defaultRowHeight="13.5" customHeight="1" outlineLevelRow="1"/>
  <cols>
    <col min="1" max="1" width="21.625" style="2" customWidth="1"/>
    <col min="2" max="2" width="14.375" style="2" customWidth="1"/>
    <col min="3" max="3" width="11.75390625" style="2" customWidth="1"/>
    <col min="4" max="4" width="12.875" style="2" customWidth="1"/>
    <col min="5" max="16384" width="10.75390625" style="2" customWidth="1"/>
  </cols>
  <sheetData>
    <row r="1" spans="1:6" ht="13.5" customHeight="1">
      <c r="A1" s="1" t="s">
        <v>70</v>
      </c>
      <c r="F1" s="2" t="s">
        <v>306</v>
      </c>
    </row>
    <row r="2" ht="13.5" customHeight="1" hidden="1">
      <c r="A2" s="98" t="s">
        <v>71</v>
      </c>
    </row>
    <row r="4" ht="13.5" customHeight="1">
      <c r="A4" s="1" t="s">
        <v>24</v>
      </c>
    </row>
    <row r="5" spans="1:2" ht="13.5" customHeight="1" hidden="1">
      <c r="A5" s="11" t="s">
        <v>25</v>
      </c>
      <c r="B5" s="4"/>
    </row>
    <row r="6" spans="1:3" ht="13.5" customHeight="1">
      <c r="A6" s="231" t="s">
        <v>224</v>
      </c>
      <c r="B6" s="238">
        <v>1</v>
      </c>
      <c r="C6" s="230"/>
    </row>
    <row r="7" spans="1:3" ht="13.5" customHeight="1">
      <c r="A7" s="231" t="s">
        <v>26</v>
      </c>
      <c r="B7" s="153"/>
      <c r="C7" s="230"/>
    </row>
    <row r="8" s="5" customFormat="1" ht="13.5" customHeight="1">
      <c r="A8" s="58"/>
    </row>
    <row r="9" spans="1:4" ht="13.5" customHeight="1">
      <c r="A9" s="11" t="s">
        <v>288</v>
      </c>
      <c r="B9" s="125" t="s">
        <v>60</v>
      </c>
      <c r="C9" s="8"/>
      <c r="D9" s="9"/>
    </row>
    <row r="10" spans="1:4" ht="13.5" customHeight="1">
      <c r="A10" s="11" t="s">
        <v>27</v>
      </c>
      <c r="B10" s="125" t="s">
        <v>62</v>
      </c>
      <c r="C10" s="8"/>
      <c r="D10" s="9"/>
    </row>
    <row r="11" spans="1:2" ht="13.5" customHeight="1">
      <c r="A11" s="11"/>
      <c r="B11" s="5"/>
    </row>
    <row r="12" spans="1:10" ht="13.5" customHeight="1">
      <c r="A12" s="231" t="s">
        <v>28</v>
      </c>
      <c r="B12" s="271"/>
      <c r="C12" s="272"/>
      <c r="D12" s="272"/>
      <c r="E12" s="272"/>
      <c r="F12" s="272"/>
      <c r="G12" s="272"/>
      <c r="H12" s="272"/>
      <c r="I12" s="272"/>
      <c r="J12" s="273"/>
    </row>
    <row r="13" spans="1:10" ht="13.5" customHeight="1">
      <c r="A13" s="11"/>
      <c r="B13" s="65"/>
      <c r="C13"/>
      <c r="E13"/>
      <c r="F13"/>
      <c r="G13"/>
      <c r="H13"/>
      <c r="I13"/>
      <c r="J13"/>
    </row>
    <row r="14" spans="1:7" ht="13.5" customHeight="1">
      <c r="A14" s="231" t="s">
        <v>289</v>
      </c>
      <c r="B14" s="102"/>
      <c r="C14" s="230"/>
      <c r="D14" s="80" t="s">
        <v>290</v>
      </c>
      <c r="E14" s="59"/>
      <c r="F14" s="12"/>
      <c r="G14" s="81"/>
    </row>
    <row r="15" spans="1:7" ht="13.5" customHeight="1">
      <c r="A15" s="231" t="s">
        <v>29</v>
      </c>
      <c r="B15" s="95"/>
      <c r="D15" s="61" t="s">
        <v>63</v>
      </c>
      <c r="E15" s="246">
        <v>3201</v>
      </c>
      <c r="F15" s="5" t="s">
        <v>309</v>
      </c>
      <c r="G15" s="247">
        <v>3221</v>
      </c>
    </row>
    <row r="16" spans="1:7" ht="13.5" customHeight="1">
      <c r="A16" s="231" t="s">
        <v>30</v>
      </c>
      <c r="B16" s="95"/>
      <c r="D16" s="61" t="s">
        <v>310</v>
      </c>
      <c r="E16" s="34">
        <v>3204</v>
      </c>
      <c r="F16" s="5" t="s">
        <v>311</v>
      </c>
      <c r="G16" s="247">
        <v>3222</v>
      </c>
    </row>
    <row r="17" spans="1:7" ht="13.5" customHeight="1" thickBot="1">
      <c r="A17" s="96"/>
      <c r="C17" s="2"/>
      <c r="D17" s="257" t="s">
        <v>64</v>
      </c>
      <c r="E17" s="258">
        <v>3211</v>
      </c>
      <c r="F17" s="259"/>
      <c r="G17" s="260"/>
    </row>
    <row r="18" spans="1:7" ht="13.5" customHeight="1">
      <c r="A18" s="231" t="s">
        <v>5</v>
      </c>
      <c r="B18" s="97"/>
      <c r="D18" s="5"/>
      <c r="E18" s="261"/>
      <c r="F18" s="5"/>
      <c r="G18" s="34"/>
    </row>
    <row r="19" spans="1:4" ht="13.5" customHeight="1">
      <c r="A19" s="231" t="s">
        <v>287</v>
      </c>
      <c r="B19" s="97"/>
      <c r="D19" s="1" t="s">
        <v>216</v>
      </c>
    </row>
    <row r="20" spans="1:4" ht="13.5" customHeight="1">
      <c r="A20" s="3"/>
      <c r="D20" s="1" t="s">
        <v>217</v>
      </c>
    </row>
    <row r="21" spans="1:5" ht="13.5" customHeight="1">
      <c r="A21" s="232" t="s">
        <v>31</v>
      </c>
      <c r="B21" s="102"/>
      <c r="E21" s="1" t="s">
        <v>312</v>
      </c>
    </row>
    <row r="22" spans="1:5" ht="13.5" customHeight="1">
      <c r="A22" s="232" t="s">
        <v>32</v>
      </c>
      <c r="B22" s="236">
        <v>1</v>
      </c>
      <c r="C22" s="2" t="s">
        <v>229</v>
      </c>
      <c r="E22" s="1" t="s">
        <v>291</v>
      </c>
    </row>
    <row r="23" spans="1:7" ht="13.5" customHeight="1">
      <c r="A23" s="232" t="s">
        <v>33</v>
      </c>
      <c r="B23" s="97"/>
      <c r="D23" s="1" t="s">
        <v>218</v>
      </c>
      <c r="F23" s="5"/>
      <c r="G23" s="5"/>
    </row>
    <row r="24" spans="1:7" ht="13.5" customHeight="1">
      <c r="A24" s="62" t="s">
        <v>271</v>
      </c>
      <c r="B24" s="233"/>
      <c r="E24" s="35" t="s">
        <v>292</v>
      </c>
      <c r="F24" s="5"/>
      <c r="G24" s="5"/>
    </row>
    <row r="25" spans="2:7" ht="13.5" customHeight="1">
      <c r="B25" s="233"/>
      <c r="D25" s="1" t="s">
        <v>219</v>
      </c>
      <c r="F25" s="5"/>
      <c r="G25" s="5"/>
    </row>
    <row r="26" spans="1:7" ht="13.5" customHeight="1">
      <c r="A26" s="235"/>
      <c r="B26" s="233"/>
      <c r="D26" s="1"/>
      <c r="E26" s="1" t="s">
        <v>313</v>
      </c>
      <c r="F26" s="5"/>
      <c r="G26" s="5"/>
    </row>
    <row r="27" spans="1:7" ht="13.5" customHeight="1">
      <c r="A27" s="253" t="s">
        <v>225</v>
      </c>
      <c r="B27" s="233"/>
      <c r="E27" s="1" t="s">
        <v>291</v>
      </c>
      <c r="F27" s="5"/>
      <c r="G27" s="5"/>
    </row>
    <row r="28" spans="1:7" ht="13.5" customHeight="1">
      <c r="A28" s="253" t="s">
        <v>226</v>
      </c>
      <c r="B28" s="233"/>
      <c r="D28" s="1" t="s">
        <v>220</v>
      </c>
      <c r="F28" s="5"/>
      <c r="G28" s="5"/>
    </row>
    <row r="29" spans="1:7" ht="13.5" customHeight="1">
      <c r="A29" s="253" t="s">
        <v>227</v>
      </c>
      <c r="B29" s="233"/>
      <c r="E29" s="35" t="s">
        <v>292</v>
      </c>
      <c r="F29" s="5"/>
      <c r="G29" s="5"/>
    </row>
    <row r="30" spans="1:7" ht="13.5" customHeight="1">
      <c r="A30" s="253" t="s">
        <v>278</v>
      </c>
      <c r="B30" s="233"/>
      <c r="D30" s="1" t="s">
        <v>221</v>
      </c>
      <c r="F30" s="5"/>
      <c r="G30" s="5"/>
    </row>
    <row r="31" spans="1:7" ht="13.5" customHeight="1">
      <c r="A31" s="253" t="s">
        <v>228</v>
      </c>
      <c r="B31" s="233"/>
      <c r="E31" s="1" t="s">
        <v>313</v>
      </c>
      <c r="F31" s="5"/>
      <c r="G31" s="5"/>
    </row>
    <row r="32" spans="2:7" ht="13.5" customHeight="1">
      <c r="B32" s="233"/>
      <c r="E32" s="1" t="s">
        <v>291</v>
      </c>
      <c r="F32" s="5"/>
      <c r="G32" s="5"/>
    </row>
    <row r="33" spans="1:7" ht="13.5" customHeight="1">
      <c r="A33" s="253"/>
      <c r="B33" s="233"/>
      <c r="D33" s="1" t="s">
        <v>222</v>
      </c>
      <c r="F33" s="5"/>
      <c r="G33" s="5"/>
    </row>
    <row r="34" spans="1:7" ht="13.5" customHeight="1">
      <c r="A34" s="235"/>
      <c r="B34" s="233"/>
      <c r="E34" s="35" t="s">
        <v>292</v>
      </c>
      <c r="F34" s="5"/>
      <c r="G34" s="5"/>
    </row>
    <row r="35" spans="1:7" ht="13.5" customHeight="1">
      <c r="A35" s="235"/>
      <c r="B35" s="233"/>
      <c r="D35" s="1" t="s">
        <v>223</v>
      </c>
      <c r="E35" s="1" t="s">
        <v>293</v>
      </c>
      <c r="F35" s="5"/>
      <c r="G35" s="5"/>
    </row>
    <row r="37" spans="1:14" s="1" customFormat="1" ht="13.5" customHeight="1" outlineLevel="1">
      <c r="A37" s="12" t="s">
        <v>34</v>
      </c>
      <c r="B37" s="12"/>
      <c r="C37" s="13"/>
      <c r="D37" s="13">
        <v>1</v>
      </c>
      <c r="E37" s="13">
        <v>2</v>
      </c>
      <c r="F37" s="13">
        <v>3</v>
      </c>
      <c r="G37" s="23">
        <v>4</v>
      </c>
      <c r="H37" s="23">
        <v>5</v>
      </c>
      <c r="I37" s="23">
        <v>6</v>
      </c>
      <c r="J37" s="23">
        <v>7</v>
      </c>
      <c r="K37" s="23">
        <v>8</v>
      </c>
      <c r="L37" s="23">
        <v>9</v>
      </c>
      <c r="M37" s="23">
        <v>10</v>
      </c>
      <c r="N37" s="21"/>
    </row>
    <row r="38" spans="1:14" ht="13.5" customHeight="1" outlineLevel="1">
      <c r="A38" s="2" t="s">
        <v>35</v>
      </c>
      <c r="C38" s="4" t="s">
        <v>40</v>
      </c>
      <c r="D38" s="4" t="s">
        <v>41</v>
      </c>
      <c r="E38" s="4" t="s">
        <v>42</v>
      </c>
      <c r="F38" s="4" t="s">
        <v>43</v>
      </c>
      <c r="G38" s="4" t="s">
        <v>44</v>
      </c>
      <c r="H38" s="4" t="s">
        <v>45</v>
      </c>
      <c r="I38" s="4" t="s">
        <v>46</v>
      </c>
      <c r="J38" s="4" t="s">
        <v>47</v>
      </c>
      <c r="K38" s="4" t="s">
        <v>48</v>
      </c>
      <c r="L38" s="4" t="s">
        <v>279</v>
      </c>
      <c r="M38" s="4" t="s">
        <v>307</v>
      </c>
      <c r="N38" s="4" t="s">
        <v>308</v>
      </c>
    </row>
    <row r="40" spans="1:2" ht="13.5" customHeight="1">
      <c r="A40" s="62"/>
      <c r="B40" s="62"/>
    </row>
    <row r="45" spans="1:7" ht="13.5" customHeight="1">
      <c r="A45" s="235"/>
      <c r="B45" s="233"/>
      <c r="E45" s="234"/>
      <c r="F45" s="5"/>
      <c r="G45" s="5"/>
    </row>
    <row r="50" ht="13.5" customHeight="1">
      <c r="A50" s="62"/>
    </row>
    <row r="61" ht="13.5" customHeight="1">
      <c r="A61" s="64"/>
    </row>
    <row r="72" ht="13.5" customHeight="1">
      <c r="A72" s="62"/>
    </row>
  </sheetData>
  <mergeCells count="1">
    <mergeCell ref="B12:J12"/>
  </mergeCells>
  <printOptions/>
  <pageMargins left="0.75" right="0.75" top="1" bottom="1" header="0.5" footer="0.5"/>
  <pageSetup fitToHeight="1" fitToWidth="1" orientation="portrait" scale="72" r:id="rId1"/>
</worksheet>
</file>

<file path=xl/worksheets/sheet3.xml><?xml version="1.0" encoding="utf-8"?>
<worksheet xmlns="http://schemas.openxmlformats.org/spreadsheetml/2006/main" xmlns:r="http://schemas.openxmlformats.org/officeDocument/2006/relationships">
  <dimension ref="A1:L177"/>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24" customWidth="1"/>
    <col min="13" max="16384" width="11.375" style="0" customWidth="1"/>
  </cols>
  <sheetData>
    <row r="1" spans="1:12" ht="12.75">
      <c r="A1" s="1" t="str">
        <f>IF(Setup!$B$9="","",Setup!$B$9)</f>
        <v>College of Education</v>
      </c>
      <c r="B1" s="2"/>
      <c r="D1" s="2"/>
      <c r="E1" s="2"/>
      <c r="F1" s="2"/>
      <c r="G1" s="2"/>
      <c r="H1" s="2"/>
      <c r="I1" s="2"/>
      <c r="J1" s="14"/>
      <c r="K1" s="2"/>
      <c r="L1" s="3"/>
    </row>
    <row r="2" spans="1:12" ht="12.75">
      <c r="A2" s="103" t="str">
        <f>IF(Setup!$B$10="","",Setup!$B$10)</f>
        <v>Regents of the University of Arizona</v>
      </c>
      <c r="B2" s="2"/>
      <c r="D2" s="2"/>
      <c r="E2" s="2"/>
      <c r="F2" s="2"/>
      <c r="G2" s="2"/>
      <c r="H2" s="2"/>
      <c r="I2" s="2"/>
      <c r="J2" s="14"/>
      <c r="K2" s="2"/>
      <c r="L2" s="3"/>
    </row>
    <row r="3" spans="2:12" ht="18" customHeight="1">
      <c r="B3" s="15">
        <f>IF(Setup!$B$12="","",Setup!$B$12)</f>
      </c>
      <c r="C3" s="16"/>
      <c r="D3" s="17"/>
      <c r="E3" s="16"/>
      <c r="F3" s="124" t="s">
        <v>80</v>
      </c>
      <c r="G3" s="16"/>
      <c r="H3" s="16"/>
      <c r="I3" s="16"/>
      <c r="J3" s="19">
        <f>IF(Setup!$B$6="","",Setup!$B$6)</f>
        <v>1</v>
      </c>
      <c r="K3" s="20"/>
      <c r="L3"/>
    </row>
    <row r="4" spans="2:12" ht="12.75">
      <c r="B4" s="21">
        <f>IF(Setup!$B$14="","",Setup!$B$14)</f>
      </c>
      <c r="D4" s="5"/>
      <c r="E4" s="5"/>
      <c r="F4" s="5"/>
      <c r="G4" s="5"/>
      <c r="H4" s="22">
        <f>IF(Setup!$B$7="","",Setup!$B$7)</f>
      </c>
      <c r="I4" s="5"/>
      <c r="J4" s="18"/>
      <c r="K4" s="5"/>
      <c r="L4"/>
    </row>
    <row r="5" spans="3:12" ht="12.75">
      <c r="C5" s="21"/>
      <c r="E5" s="5"/>
      <c r="F5" s="5"/>
      <c r="G5" s="5"/>
      <c r="H5" s="5"/>
      <c r="I5" s="5"/>
      <c r="J5" s="18"/>
      <c r="K5" s="5"/>
      <c r="L5"/>
    </row>
    <row r="6" spans="2:12" ht="12.75">
      <c r="B6" s="58" t="s">
        <v>69</v>
      </c>
      <c r="C6" s="21">
        <f>IF(Setup!$B$18="","",Setup!$B$18)</f>
      </c>
      <c r="D6" s="58" t="s">
        <v>36</v>
      </c>
      <c r="E6" s="21">
        <f>IF(Setup!$B$15="","",TEXT(Setup!$B$15,"mm/dd/yy")&amp;" - "&amp;TEXT(Setup!$B$16,"mm/dd/yy"))</f>
      </c>
      <c r="G6" s="5"/>
      <c r="H6" s="5"/>
      <c r="I6" s="5"/>
      <c r="L6"/>
    </row>
    <row r="7" spans="2:12" ht="12.75">
      <c r="B7" s="58" t="s">
        <v>300</v>
      </c>
      <c r="C7" s="99">
        <f>IF(Setup!$B$19="","",Setup!$B$19)</f>
      </c>
      <c r="D7" s="58" t="s">
        <v>6</v>
      </c>
      <c r="E7" s="100">
        <v>1</v>
      </c>
      <c r="G7" s="5"/>
      <c r="H7" s="5"/>
      <c r="I7" s="5"/>
      <c r="L7"/>
    </row>
    <row r="8" spans="2:12" ht="12.75">
      <c r="B8" s="11" t="s">
        <v>31</v>
      </c>
      <c r="C8" s="1">
        <f>IF(Setup!$B$21="","",Setup!$B$21)</f>
      </c>
      <c r="G8" s="2"/>
      <c r="H8" s="2"/>
      <c r="I8" s="2"/>
      <c r="L8" s="14"/>
    </row>
    <row r="9" spans="2:12" ht="12.75">
      <c r="B9" s="11" t="s">
        <v>7</v>
      </c>
      <c r="C9" s="11">
        <f>Setup!$B$22</f>
        <v>1</v>
      </c>
      <c r="D9" s="21" t="s">
        <v>8</v>
      </c>
      <c r="E9" s="25" t="str">
        <f>HLOOKUP($E$7,Setup!$C$37:$H$38,2)</f>
        <v>2010-2011</v>
      </c>
      <c r="G9" s="2"/>
      <c r="H9" s="2"/>
      <c r="I9" s="2"/>
      <c r="L9"/>
    </row>
    <row r="10" spans="3:12" ht="12.75">
      <c r="C10" s="3"/>
      <c r="F10" s="2"/>
      <c r="G10" s="2"/>
      <c r="H10" s="2"/>
      <c r="I10" s="2"/>
      <c r="J10" s="40"/>
      <c r="K10" s="2"/>
      <c r="L10" s="14"/>
    </row>
    <row r="11" spans="2:12" ht="13.5" thickBot="1">
      <c r="B11" s="26"/>
      <c r="C11" s="26"/>
      <c r="D11" s="26"/>
      <c r="E11" s="26"/>
      <c r="F11" s="26"/>
      <c r="G11" s="274">
        <f>IF(Setup!$B$18="","",Setup!$B$18)</f>
      </c>
      <c r="H11" s="274"/>
      <c r="I11" s="274"/>
      <c r="J11" s="274"/>
      <c r="K11" s="274"/>
      <c r="L11" s="60"/>
    </row>
    <row r="12" spans="2:12" ht="6" customHeight="1">
      <c r="B12" s="35"/>
      <c r="C12" s="35"/>
      <c r="D12" s="35"/>
      <c r="E12" s="35"/>
      <c r="F12" s="35"/>
      <c r="G12" s="35"/>
      <c r="H12" s="5"/>
      <c r="I12" s="37"/>
      <c r="J12" s="38"/>
      <c r="K12" s="35"/>
      <c r="L12" s="60"/>
    </row>
    <row r="13" spans="2:12" s="72" customFormat="1" ht="12.75">
      <c r="B13" s="109" t="s">
        <v>9</v>
      </c>
      <c r="C13" s="109"/>
      <c r="D13" s="109"/>
      <c r="E13" s="109"/>
      <c r="F13" s="109"/>
      <c r="G13" s="109"/>
      <c r="H13" s="73"/>
      <c r="I13" s="111"/>
      <c r="J13" s="112"/>
      <c r="K13" s="109"/>
      <c r="L13" s="113"/>
    </row>
    <row r="14" spans="2:12" ht="25.5">
      <c r="B14" s="1" t="s">
        <v>10</v>
      </c>
      <c r="C14" s="2"/>
      <c r="D14" s="27" t="s">
        <v>38</v>
      </c>
      <c r="E14" s="152" t="s">
        <v>119</v>
      </c>
      <c r="F14" s="28"/>
      <c r="G14" s="2"/>
      <c r="H14" s="27" t="s">
        <v>81</v>
      </c>
      <c r="I14" s="3"/>
      <c r="J14" s="29" t="s">
        <v>11</v>
      </c>
      <c r="K14" s="28"/>
      <c r="L14" s="29"/>
    </row>
    <row r="15" spans="2:12" ht="12.75">
      <c r="B15" s="2"/>
      <c r="C15" s="4"/>
      <c r="D15" s="45"/>
      <c r="E15" s="77"/>
      <c r="F15" s="28"/>
      <c r="G15" s="2"/>
      <c r="H15" s="147"/>
      <c r="I15" s="2"/>
      <c r="J15" s="14">
        <f aca="true" t="shared" si="0" ref="J15:J24">$D15*H15</f>
        <v>0</v>
      </c>
      <c r="K15" s="28"/>
      <c r="L15" s="14"/>
    </row>
    <row r="16" spans="2:12" ht="12.75">
      <c r="B16" s="2"/>
      <c r="C16" s="4"/>
      <c r="D16" s="45"/>
      <c r="E16" s="77"/>
      <c r="F16" s="28"/>
      <c r="G16" s="2"/>
      <c r="H16" s="147"/>
      <c r="I16" s="2"/>
      <c r="J16" s="14">
        <f t="shared" si="0"/>
        <v>0</v>
      </c>
      <c r="K16" s="28"/>
      <c r="L16" s="14"/>
    </row>
    <row r="17" spans="2:12" ht="12.75">
      <c r="B17" s="2"/>
      <c r="C17" s="4"/>
      <c r="D17" s="45"/>
      <c r="E17" s="77"/>
      <c r="F17" s="28"/>
      <c r="G17" s="2"/>
      <c r="H17" s="147"/>
      <c r="I17" s="2"/>
      <c r="J17" s="14">
        <f t="shared" si="0"/>
        <v>0</v>
      </c>
      <c r="K17" s="28"/>
      <c r="L17" s="14"/>
    </row>
    <row r="18" spans="2:12" ht="12.75">
      <c r="B18" s="2"/>
      <c r="C18" s="4"/>
      <c r="D18" s="45"/>
      <c r="E18" s="77"/>
      <c r="F18" s="28"/>
      <c r="G18" s="2"/>
      <c r="H18" s="147"/>
      <c r="I18" s="2"/>
      <c r="J18" s="14">
        <f t="shared" si="0"/>
        <v>0</v>
      </c>
      <c r="K18" s="28"/>
      <c r="L18" s="14"/>
    </row>
    <row r="19" spans="2:12" ht="12.75">
      <c r="B19" s="2"/>
      <c r="C19" s="4"/>
      <c r="D19" s="45"/>
      <c r="E19" s="77"/>
      <c r="F19" s="28"/>
      <c r="G19" s="2"/>
      <c r="H19" s="147"/>
      <c r="I19" s="2"/>
      <c r="J19" s="14">
        <f t="shared" si="0"/>
        <v>0</v>
      </c>
      <c r="K19" s="28"/>
      <c r="L19" s="14"/>
    </row>
    <row r="20" spans="2:12" ht="12.75">
      <c r="B20" s="2"/>
      <c r="C20" s="4"/>
      <c r="D20" s="45"/>
      <c r="E20" s="77"/>
      <c r="F20" s="28"/>
      <c r="G20" s="2"/>
      <c r="H20" s="147"/>
      <c r="I20" s="2"/>
      <c r="J20" s="14">
        <f t="shared" si="0"/>
        <v>0</v>
      </c>
      <c r="K20" s="28"/>
      <c r="L20" s="14"/>
    </row>
    <row r="21" spans="2:12" ht="12.75">
      <c r="B21" s="2"/>
      <c r="C21" s="4"/>
      <c r="D21" s="45"/>
      <c r="E21" s="77"/>
      <c r="F21" s="28"/>
      <c r="G21" s="2"/>
      <c r="H21" s="147"/>
      <c r="I21" s="2"/>
      <c r="J21" s="14">
        <f t="shared" si="0"/>
        <v>0</v>
      </c>
      <c r="K21" s="28"/>
      <c r="L21" s="14"/>
    </row>
    <row r="22" spans="2:12" ht="12.75">
      <c r="B22" s="2"/>
      <c r="C22" s="4"/>
      <c r="D22" s="45"/>
      <c r="E22" s="77"/>
      <c r="F22" s="28"/>
      <c r="G22" s="2"/>
      <c r="H22" s="147"/>
      <c r="I22" s="2"/>
      <c r="J22" s="14">
        <f t="shared" si="0"/>
        <v>0</v>
      </c>
      <c r="K22" s="28"/>
      <c r="L22" s="14"/>
    </row>
    <row r="23" spans="2:12" ht="12.75">
      <c r="B23" s="2"/>
      <c r="C23" s="4"/>
      <c r="D23" s="45"/>
      <c r="E23" s="77"/>
      <c r="F23" s="28"/>
      <c r="G23" s="2"/>
      <c r="H23" s="147"/>
      <c r="I23" s="2"/>
      <c r="J23" s="14">
        <f t="shared" si="0"/>
        <v>0</v>
      </c>
      <c r="K23" s="28"/>
      <c r="L23" s="14"/>
    </row>
    <row r="24" spans="2:12" ht="12.75">
      <c r="B24" s="2"/>
      <c r="C24" s="4"/>
      <c r="D24" s="45"/>
      <c r="E24" s="77"/>
      <c r="F24" s="28"/>
      <c r="G24" s="2"/>
      <c r="H24" s="147"/>
      <c r="I24" s="2"/>
      <c r="J24" s="14">
        <f t="shared" si="0"/>
        <v>0</v>
      </c>
      <c r="K24" s="28"/>
      <c r="L24" s="14"/>
    </row>
    <row r="25" spans="2:12" ht="12.75">
      <c r="B25" s="1" t="s">
        <v>72</v>
      </c>
      <c r="C25" s="2"/>
      <c r="D25" s="2"/>
      <c r="E25" s="27" t="s">
        <v>66</v>
      </c>
      <c r="F25" s="28"/>
      <c r="G25" s="5"/>
      <c r="H25" s="27" t="s">
        <v>17</v>
      </c>
      <c r="I25" s="2"/>
      <c r="J25" s="29"/>
      <c r="K25" s="28"/>
      <c r="L25" s="29"/>
    </row>
    <row r="26" spans="2:12" ht="12.75">
      <c r="B26" s="101"/>
      <c r="C26" s="10"/>
      <c r="D26" s="2" t="s">
        <v>15</v>
      </c>
      <c r="E26" s="30"/>
      <c r="F26" s="28"/>
      <c r="G26" s="5"/>
      <c r="H26" s="77"/>
      <c r="I26" s="2"/>
      <c r="J26" s="14">
        <f>SUM(E26*H26)</f>
        <v>0</v>
      </c>
      <c r="K26" s="28"/>
      <c r="L26" s="14"/>
    </row>
    <row r="27" spans="2:12" ht="12.75">
      <c r="B27" s="101"/>
      <c r="C27" s="10"/>
      <c r="D27" s="2" t="s">
        <v>15</v>
      </c>
      <c r="E27" s="30"/>
      <c r="F27" s="28"/>
      <c r="G27" s="5"/>
      <c r="H27" s="77"/>
      <c r="I27" s="2"/>
      <c r="J27" s="14">
        <f>SUM(E27*H27)</f>
        <v>0</v>
      </c>
      <c r="K27" s="28"/>
      <c r="L27" s="14"/>
    </row>
    <row r="28" spans="2:12" ht="12.75">
      <c r="B28" s="101"/>
      <c r="C28" s="10"/>
      <c r="D28" s="2" t="s">
        <v>15</v>
      </c>
      <c r="E28" s="30"/>
      <c r="F28" s="28"/>
      <c r="G28" s="5"/>
      <c r="H28" s="77"/>
      <c r="I28" s="2"/>
      <c r="J28" s="14">
        <f>SUM(E28*H28)</f>
        <v>0</v>
      </c>
      <c r="K28" s="28"/>
      <c r="L28" s="14"/>
    </row>
    <row r="29" spans="2:12" ht="12.75">
      <c r="B29" s="101"/>
      <c r="C29" s="10"/>
      <c r="D29" s="2" t="s">
        <v>15</v>
      </c>
      <c r="E29" s="30"/>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v>0</v>
      </c>
      <c r="D31" s="45">
        <f t="shared" si="1"/>
        <v>0</v>
      </c>
      <c r="E31" s="147"/>
      <c r="F31" s="28"/>
      <c r="G31" s="2"/>
      <c r="H31" s="147"/>
      <c r="I31" s="2"/>
      <c r="J31" s="14">
        <f>SUM(D31*0.00072)*E31*H31*160</f>
        <v>0</v>
      </c>
      <c r="K31" s="28"/>
      <c r="L31" s="14"/>
    </row>
    <row r="32" spans="2:12" ht="12.75">
      <c r="B32" s="2"/>
      <c r="C32" s="10">
        <f t="shared" si="1"/>
        <v>0</v>
      </c>
      <c r="D32" s="45">
        <f t="shared" si="1"/>
        <v>0</v>
      </c>
      <c r="E32" s="147"/>
      <c r="F32" s="28"/>
      <c r="G32" s="2"/>
      <c r="H32" s="147"/>
      <c r="I32" s="2"/>
      <c r="J32" s="14">
        <f>SUM(D32*0.00072)*E32*H32*160</f>
        <v>0</v>
      </c>
      <c r="K32" s="28"/>
      <c r="L32" s="14"/>
    </row>
    <row r="33" spans="2:12" ht="12.75">
      <c r="B33" s="2"/>
      <c r="C33" s="10">
        <f t="shared" si="1"/>
        <v>0</v>
      </c>
      <c r="D33" s="45">
        <f t="shared" si="1"/>
        <v>0</v>
      </c>
      <c r="E33" s="147"/>
      <c r="F33" s="28"/>
      <c r="G33" s="2"/>
      <c r="H33" s="147"/>
      <c r="I33" s="2"/>
      <c r="J33" s="14">
        <f>SUM(D33*0.00072)*E33*H33*160</f>
        <v>0</v>
      </c>
      <c r="K33" s="28"/>
      <c r="L33" s="14"/>
    </row>
    <row r="34" spans="2:12" ht="12.75">
      <c r="B34" s="2"/>
      <c r="C34" s="10">
        <f t="shared" si="1"/>
        <v>0</v>
      </c>
      <c r="D34" s="45">
        <f t="shared" si="1"/>
        <v>0</v>
      </c>
      <c r="E34" s="147"/>
      <c r="F34" s="28"/>
      <c r="G34" s="2"/>
      <c r="H34" s="147"/>
      <c r="I34" s="2"/>
      <c r="J34" s="14">
        <f>SUM(D34*0.00072)*E34*H34*160</f>
        <v>0</v>
      </c>
      <c r="K34" s="28"/>
      <c r="L34" s="14"/>
    </row>
    <row r="35" spans="2:12" ht="12.75">
      <c r="B35" s="2"/>
      <c r="C35" s="10">
        <f t="shared" si="1"/>
        <v>0</v>
      </c>
      <c r="D35" s="45">
        <f t="shared" si="1"/>
        <v>0</v>
      </c>
      <c r="E35" s="147"/>
      <c r="F35" s="28"/>
      <c r="G35" s="2"/>
      <c r="H35" s="147"/>
      <c r="I35" s="2"/>
      <c r="J35" s="14">
        <f>SUM(D35*0.00072)*E35*H35*160</f>
        <v>0</v>
      </c>
      <c r="K35" s="28"/>
      <c r="L35" s="14"/>
    </row>
    <row r="36" spans="2:12" ht="12.75">
      <c r="B36" s="1" t="s">
        <v>68</v>
      </c>
      <c r="C36" s="2"/>
      <c r="D36" s="27" t="s">
        <v>38</v>
      </c>
      <c r="E36" s="2"/>
      <c r="F36" s="28"/>
      <c r="G36" s="2"/>
      <c r="H36" s="90" t="s">
        <v>81</v>
      </c>
      <c r="I36" s="2"/>
      <c r="J36" s="14"/>
      <c r="K36" s="28"/>
      <c r="L36" s="14"/>
    </row>
    <row r="37" spans="2:12" ht="12.75">
      <c r="B37" s="2"/>
      <c r="C37" s="4"/>
      <c r="D37" s="45"/>
      <c r="E37" s="2"/>
      <c r="F37" s="28"/>
      <c r="G37" s="2"/>
      <c r="H37" s="147"/>
      <c r="I37" s="2"/>
      <c r="J37" s="14">
        <f>$D37*H37</f>
        <v>0</v>
      </c>
      <c r="K37" s="28"/>
      <c r="L37" s="14"/>
    </row>
    <row r="38" spans="2:12" ht="12.75">
      <c r="B38" s="2"/>
      <c r="C38" s="4"/>
      <c r="D38" s="45"/>
      <c r="E38" s="2"/>
      <c r="F38" s="28"/>
      <c r="G38" s="2"/>
      <c r="H38" s="147"/>
      <c r="I38" s="2"/>
      <c r="J38" s="14">
        <f>$D38*H38</f>
        <v>0</v>
      </c>
      <c r="K38" s="28"/>
      <c r="L38" s="14"/>
    </row>
    <row r="39" spans="2:12" ht="12.75">
      <c r="B39" s="2"/>
      <c r="C39" s="4"/>
      <c r="D39" s="45"/>
      <c r="E39" s="2"/>
      <c r="F39" s="28"/>
      <c r="G39" s="2"/>
      <c r="H39" s="147"/>
      <c r="I39" s="2"/>
      <c r="J39" s="14">
        <f>$D39*H39</f>
        <v>0</v>
      </c>
      <c r="K39" s="28"/>
      <c r="L39" s="14"/>
    </row>
    <row r="40" spans="2:12" ht="12.75">
      <c r="B40" s="2"/>
      <c r="C40" s="4"/>
      <c r="D40" s="45"/>
      <c r="E40" s="2"/>
      <c r="F40" s="28"/>
      <c r="G40" s="2"/>
      <c r="H40" s="147"/>
      <c r="I40" s="2"/>
      <c r="J40" s="14">
        <f>$D40*H40</f>
        <v>0</v>
      </c>
      <c r="K40" s="28"/>
      <c r="L40" s="14"/>
    </row>
    <row r="41" spans="2:12" ht="12.75">
      <c r="B41" s="1" t="s">
        <v>13</v>
      </c>
      <c r="C41" s="2"/>
      <c r="D41" s="27" t="s">
        <v>38</v>
      </c>
      <c r="E41" s="27" t="s">
        <v>12</v>
      </c>
      <c r="F41" s="28"/>
      <c r="G41" s="2"/>
      <c r="H41" s="89" t="s">
        <v>81</v>
      </c>
      <c r="I41" s="2"/>
      <c r="J41" s="14"/>
      <c r="K41" s="28"/>
      <c r="L41" s="14"/>
    </row>
    <row r="42" spans="2:12" ht="12.75">
      <c r="B42" s="2"/>
      <c r="C42" s="4"/>
      <c r="D42" s="45"/>
      <c r="E42" s="77"/>
      <c r="F42" s="28"/>
      <c r="G42" s="2"/>
      <c r="H42" s="147"/>
      <c r="I42" s="2"/>
      <c r="J42" s="14">
        <f>$D42*H42/12*$E42</f>
        <v>0</v>
      </c>
      <c r="K42" s="28"/>
      <c r="L42" s="14"/>
    </row>
    <row r="43" spans="2:12" ht="12.75" customHeight="1">
      <c r="B43" s="2"/>
      <c r="C43" s="4"/>
      <c r="D43" s="45"/>
      <c r="E43" s="77"/>
      <c r="F43" s="28"/>
      <c r="G43" s="2"/>
      <c r="H43" s="147"/>
      <c r="I43" s="2"/>
      <c r="J43" s="14">
        <f>$D43*H43/12*$E43</f>
        <v>0</v>
      </c>
      <c r="K43" s="28"/>
      <c r="L43" s="14"/>
    </row>
    <row r="44" spans="2:12" ht="12.75">
      <c r="B44" s="2"/>
      <c r="C44" s="4"/>
      <c r="D44" s="45"/>
      <c r="E44" s="77"/>
      <c r="F44" s="28"/>
      <c r="G44" s="2"/>
      <c r="H44" s="147"/>
      <c r="I44" s="2"/>
      <c r="J44" s="14">
        <f>$D44*H44/12*$E44</f>
        <v>0</v>
      </c>
      <c r="K44" s="28"/>
      <c r="L44" s="14"/>
    </row>
    <row r="45" spans="2:12" ht="12.75">
      <c r="B45" s="2"/>
      <c r="C45" s="4"/>
      <c r="D45" s="45"/>
      <c r="E45" s="77"/>
      <c r="F45" s="28"/>
      <c r="G45" s="2"/>
      <c r="H45" s="147"/>
      <c r="I45" s="2"/>
      <c r="J45" s="14">
        <f>$D45*H45/12*$E45</f>
        <v>0</v>
      </c>
      <c r="K45" s="28"/>
      <c r="L45" s="14"/>
    </row>
    <row r="46" spans="2:12" ht="12.75">
      <c r="B46" s="2"/>
      <c r="C46" s="4"/>
      <c r="D46" s="45"/>
      <c r="E46" s="77"/>
      <c r="F46" s="28"/>
      <c r="G46" s="2"/>
      <c r="H46" s="147"/>
      <c r="I46" s="2"/>
      <c r="J46" s="14">
        <f>$D46*H46/12*$E46</f>
        <v>0</v>
      </c>
      <c r="K46" s="28"/>
      <c r="L46" s="14"/>
    </row>
    <row r="47" spans="2:12" ht="12.75">
      <c r="B47" s="1" t="s">
        <v>117</v>
      </c>
      <c r="C47" s="3"/>
      <c r="D47" s="27" t="s">
        <v>38</v>
      </c>
      <c r="E47" s="43" t="s">
        <v>14</v>
      </c>
      <c r="F47" s="28"/>
      <c r="G47" s="2"/>
      <c r="H47" s="43" t="s">
        <v>61</v>
      </c>
      <c r="I47" s="2"/>
      <c r="J47" s="29"/>
      <c r="K47" s="28"/>
      <c r="L47" s="14"/>
    </row>
    <row r="48" spans="2:12" ht="12.75">
      <c r="B48" s="35"/>
      <c r="C48" s="10" t="s">
        <v>49</v>
      </c>
      <c r="D48" s="45">
        <v>22276</v>
      </c>
      <c r="E48" s="88"/>
      <c r="F48" s="28"/>
      <c r="G48" s="2"/>
      <c r="H48" s="48"/>
      <c r="I48" s="2"/>
      <c r="J48" s="63"/>
      <c r="K48" s="28"/>
      <c r="L48" s="14"/>
    </row>
    <row r="49" spans="2:12" ht="12.75">
      <c r="B49" s="6"/>
      <c r="C49" s="54" t="s">
        <v>81</v>
      </c>
      <c r="D49" s="150"/>
      <c r="E49" s="77"/>
      <c r="F49" s="28"/>
      <c r="G49" s="2"/>
      <c r="H49" s="77"/>
      <c r="I49" s="2"/>
      <c r="J49" s="14">
        <f>SUM(D48*D49*E49*H49*0.5)</f>
        <v>0</v>
      </c>
      <c r="K49" s="28"/>
      <c r="L49" s="14"/>
    </row>
    <row r="50" spans="2:12" ht="12.75">
      <c r="B50" s="6"/>
      <c r="C50" s="54" t="s">
        <v>81</v>
      </c>
      <c r="D50" s="150"/>
      <c r="E50" s="77"/>
      <c r="F50" s="28"/>
      <c r="G50" s="2"/>
      <c r="H50" s="77"/>
      <c r="I50" s="2"/>
      <c r="J50" s="14">
        <f>SUM(D48*D50*E50*H50*0.5)</f>
        <v>0</v>
      </c>
      <c r="K50" s="28"/>
      <c r="L50" s="14"/>
    </row>
    <row r="51" spans="2:12" ht="12.75">
      <c r="B51" s="6"/>
      <c r="C51" s="54" t="s">
        <v>81</v>
      </c>
      <c r="D51" s="150"/>
      <c r="E51" s="77"/>
      <c r="F51" s="28"/>
      <c r="G51" s="2"/>
      <c r="H51" s="77"/>
      <c r="I51" s="2"/>
      <c r="J51" s="14">
        <f>SUM(D48*D51*E51*H51*0.5)</f>
        <v>0</v>
      </c>
      <c r="K51" s="28"/>
      <c r="L51" s="14"/>
    </row>
    <row r="52" spans="2:12" s="36" customFormat="1" ht="6" customHeight="1">
      <c r="B52" s="6"/>
      <c r="C52" s="54"/>
      <c r="D52" s="67"/>
      <c r="E52" s="34"/>
      <c r="F52" s="28"/>
      <c r="G52" s="5"/>
      <c r="H52" s="107"/>
      <c r="I52" s="5"/>
      <c r="J52" s="18"/>
      <c r="K52" s="28"/>
      <c r="L52" s="18"/>
    </row>
    <row r="53" spans="2:12" ht="12.75" collapsed="1">
      <c r="B53" s="35"/>
      <c r="C53" s="10" t="s">
        <v>50</v>
      </c>
      <c r="D53" s="45">
        <v>23226</v>
      </c>
      <c r="E53" s="88"/>
      <c r="F53" s="28"/>
      <c r="G53" s="2"/>
      <c r="H53" s="48"/>
      <c r="I53" s="2"/>
      <c r="J53" s="63"/>
      <c r="K53" s="28"/>
      <c r="L53" s="14"/>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2" s="36" customFormat="1" ht="6" customHeight="1">
      <c r="B57" s="6"/>
      <c r="C57" s="54"/>
      <c r="D57" s="67"/>
      <c r="E57" s="34"/>
      <c r="F57" s="28"/>
      <c r="G57" s="5"/>
      <c r="H57" s="107"/>
      <c r="I57" s="5"/>
      <c r="J57" s="63"/>
      <c r="K57" s="28"/>
      <c r="L57" s="18"/>
    </row>
    <row r="58" spans="2:12" ht="12.75" collapsed="1">
      <c r="B58" s="35"/>
      <c r="C58" s="10" t="s">
        <v>51</v>
      </c>
      <c r="D58" s="45">
        <v>25245</v>
      </c>
      <c r="E58" s="88"/>
      <c r="F58" s="28"/>
      <c r="G58" s="2"/>
      <c r="H58" s="48"/>
      <c r="I58" s="2"/>
      <c r="J58" s="63"/>
      <c r="K58" s="28"/>
      <c r="L58" s="14"/>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2" s="36" customFormat="1" ht="6" customHeight="1">
      <c r="B62" s="6"/>
      <c r="C62" s="54"/>
      <c r="D62" s="67"/>
      <c r="E62" s="34"/>
      <c r="F62" s="28"/>
      <c r="G62" s="5"/>
      <c r="H62" s="107"/>
      <c r="I62" s="5"/>
      <c r="J62" s="63"/>
      <c r="K62" s="28"/>
      <c r="L62" s="18"/>
    </row>
    <row r="63" spans="2:12" ht="12.75" collapsed="1">
      <c r="B63" s="35"/>
      <c r="C63" s="10" t="s">
        <v>52</v>
      </c>
      <c r="D63" s="45">
        <v>27237</v>
      </c>
      <c r="E63" s="88"/>
      <c r="F63" s="28"/>
      <c r="G63" s="2"/>
      <c r="H63" s="48"/>
      <c r="I63" s="2"/>
      <c r="J63" s="63"/>
      <c r="K63" s="28"/>
      <c r="L63" s="14"/>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2" ht="12.75" collapsed="1">
      <c r="B67" s="1" t="s">
        <v>65</v>
      </c>
      <c r="C67" s="2"/>
      <c r="D67" s="33"/>
      <c r="E67" s="27" t="s">
        <v>14</v>
      </c>
      <c r="F67" s="28"/>
      <c r="G67" s="2"/>
      <c r="H67" s="89" t="s">
        <v>12</v>
      </c>
      <c r="I67" s="2"/>
      <c r="J67" s="14"/>
      <c r="K67" s="28"/>
      <c r="L67" s="14"/>
    </row>
    <row r="68" spans="2:12" ht="12.75">
      <c r="B68" s="2"/>
      <c r="C68" s="4" t="s">
        <v>49</v>
      </c>
      <c r="D68" s="45">
        <f>SUM(D48)</f>
        <v>22276</v>
      </c>
      <c r="E68" s="77"/>
      <c r="F68" s="28"/>
      <c r="G68" s="2"/>
      <c r="H68" s="147"/>
      <c r="I68" s="2"/>
      <c r="J68" s="14">
        <f>($D68*0.00072)*$E68*H68*160</f>
        <v>0</v>
      </c>
      <c r="K68" s="28"/>
      <c r="L68" s="104" t="s">
        <v>73</v>
      </c>
    </row>
    <row r="69" spans="2:12" ht="12.75">
      <c r="B69" s="2"/>
      <c r="C69" s="4" t="s">
        <v>50</v>
      </c>
      <c r="D69" s="45">
        <f>SUM(D53)</f>
        <v>23226</v>
      </c>
      <c r="E69" s="77"/>
      <c r="F69" s="28"/>
      <c r="G69" s="2"/>
      <c r="H69" s="147"/>
      <c r="I69" s="2"/>
      <c r="J69" s="14">
        <f>($D69*0.00072)*$E69*H69*160</f>
        <v>0</v>
      </c>
      <c r="K69" s="28"/>
      <c r="L69" s="14"/>
    </row>
    <row r="70" spans="2:12" ht="12.75">
      <c r="B70" s="2"/>
      <c r="C70" s="4" t="s">
        <v>51</v>
      </c>
      <c r="D70" s="45">
        <f>SUM(D58)</f>
        <v>25245</v>
      </c>
      <c r="E70" s="77"/>
      <c r="F70" s="28"/>
      <c r="G70" s="2"/>
      <c r="H70" s="147"/>
      <c r="I70" s="2"/>
      <c r="J70" s="14">
        <f>($D70*0.00072)*$E70*H70*160</f>
        <v>0</v>
      </c>
      <c r="K70" s="28"/>
      <c r="L70" s="14"/>
    </row>
    <row r="71" spans="2:12" ht="12.75">
      <c r="B71" s="2"/>
      <c r="C71" s="4" t="s">
        <v>52</v>
      </c>
      <c r="D71" s="45">
        <f>SUM(D63)</f>
        <v>27237</v>
      </c>
      <c r="E71" s="77"/>
      <c r="F71" s="28"/>
      <c r="G71" s="2"/>
      <c r="H71" s="147"/>
      <c r="I71" s="2"/>
      <c r="J71" s="14">
        <f>($D71*0.00072)*$E71*H71*160</f>
        <v>0</v>
      </c>
      <c r="K71" s="28"/>
      <c r="L71" s="14"/>
    </row>
    <row r="72" spans="2:12" ht="12.75" collapsed="1">
      <c r="B72" s="1" t="s">
        <v>79</v>
      </c>
      <c r="C72" s="2"/>
      <c r="D72" s="87" t="s">
        <v>66</v>
      </c>
      <c r="E72" s="27" t="s">
        <v>81</v>
      </c>
      <c r="F72" s="28"/>
      <c r="G72" s="2"/>
      <c r="H72" s="89" t="s">
        <v>12</v>
      </c>
      <c r="I72" s="2"/>
      <c r="J72" s="14"/>
      <c r="K72" s="28"/>
      <c r="L72" s="14"/>
    </row>
    <row r="73" spans="2:12" ht="12.75">
      <c r="B73" s="2"/>
      <c r="C73" s="4"/>
      <c r="D73" s="30"/>
      <c r="E73" s="147"/>
      <c r="F73" s="28"/>
      <c r="G73" s="2"/>
      <c r="H73" s="147"/>
      <c r="I73" s="2"/>
      <c r="J73" s="14">
        <f>SUM(D73*E73*H73)*160</f>
        <v>0</v>
      </c>
      <c r="K73" s="28"/>
      <c r="L73" s="104"/>
    </row>
    <row r="74" spans="2:12" ht="12.75">
      <c r="B74" s="2"/>
      <c r="C74" s="4"/>
      <c r="D74" s="30"/>
      <c r="E74" s="147"/>
      <c r="F74" s="28"/>
      <c r="G74" s="2"/>
      <c r="H74" s="147"/>
      <c r="I74" s="2"/>
      <c r="J74" s="14">
        <f>SUM(D74*E74*H74)*160</f>
        <v>0</v>
      </c>
      <c r="K74" s="28"/>
      <c r="L74" s="104"/>
    </row>
    <row r="75" spans="2:12" ht="12.75">
      <c r="B75" s="1" t="s">
        <v>16</v>
      </c>
      <c r="C75" s="2"/>
      <c r="D75" s="2"/>
      <c r="E75" s="2"/>
      <c r="F75" s="28"/>
      <c r="G75" s="2"/>
      <c r="H75" s="27" t="s">
        <v>17</v>
      </c>
      <c r="I75" s="2"/>
      <c r="J75" s="29" t="s">
        <v>11</v>
      </c>
      <c r="K75" s="28"/>
      <c r="L75" s="14"/>
    </row>
    <row r="76" spans="2:12" ht="12.75">
      <c r="B76" s="3" t="s">
        <v>15</v>
      </c>
      <c r="C76" s="30"/>
      <c r="D76" s="39" t="s">
        <v>296</v>
      </c>
      <c r="E76" s="2"/>
      <c r="F76" s="28"/>
      <c r="G76" s="2"/>
      <c r="H76" s="147"/>
      <c r="I76" s="2"/>
      <c r="J76" s="14">
        <f>$C76*H76</f>
        <v>0</v>
      </c>
      <c r="K76" s="28"/>
      <c r="L76" s="14"/>
    </row>
    <row r="77" spans="2:12" ht="12.75">
      <c r="B77" s="3" t="s">
        <v>15</v>
      </c>
      <c r="C77" s="30"/>
      <c r="D77" s="39" t="s">
        <v>297</v>
      </c>
      <c r="E77" s="2"/>
      <c r="F77" s="28"/>
      <c r="G77" s="2"/>
      <c r="H77" s="147"/>
      <c r="I77" s="2"/>
      <c r="J77" s="14">
        <f>$C77*H77</f>
        <v>0</v>
      </c>
      <c r="K77" s="28"/>
      <c r="L77" s="14"/>
    </row>
    <row r="78" spans="2:12" ht="12.75">
      <c r="B78" s="2"/>
      <c r="C78" s="2"/>
      <c r="D78" s="2"/>
      <c r="E78" s="2"/>
      <c r="F78" s="28"/>
      <c r="G78" s="2"/>
      <c r="H78" s="2"/>
      <c r="I78" s="2"/>
      <c r="J78" s="14"/>
      <c r="K78" s="28"/>
      <c r="L78" s="14"/>
    </row>
    <row r="79" spans="2:12" s="72" customFormat="1" ht="12.75">
      <c r="B79" s="68" t="s">
        <v>19</v>
      </c>
      <c r="C79" s="68"/>
      <c r="D79" s="68"/>
      <c r="E79" s="68"/>
      <c r="F79" s="70"/>
      <c r="G79" s="68"/>
      <c r="H79" s="68"/>
      <c r="I79" s="68"/>
      <c r="J79" s="74">
        <f>SUM(J15:J78)</f>
        <v>0</v>
      </c>
      <c r="K79" s="70"/>
      <c r="L79" s="74"/>
    </row>
    <row r="80" spans="2:12" s="72" customFormat="1" ht="12.75">
      <c r="B80" s="68" t="s">
        <v>54</v>
      </c>
      <c r="C80" s="69"/>
      <c r="D80" s="69"/>
      <c r="E80" s="105"/>
      <c r="F80" s="70"/>
      <c r="G80" s="69"/>
      <c r="H80" s="148" t="s">
        <v>20</v>
      </c>
      <c r="I80" s="114"/>
      <c r="J80" s="114" t="s">
        <v>11</v>
      </c>
      <c r="K80" s="70"/>
      <c r="L80" s="71"/>
    </row>
    <row r="81" spans="2:12" ht="12.75">
      <c r="B81" s="2" t="s">
        <v>21</v>
      </c>
      <c r="C81" s="2"/>
      <c r="D81" s="2"/>
      <c r="E81" s="42">
        <v>0.273</v>
      </c>
      <c r="F81" s="28"/>
      <c r="G81" s="27"/>
      <c r="H81" s="14">
        <f>SUM(J15:J29)</f>
        <v>0</v>
      </c>
      <c r="I81" s="2"/>
      <c r="J81" s="14">
        <f aca="true" t="shared" si="2" ref="J81:J86">SUM(H81*$E81)</f>
        <v>0</v>
      </c>
      <c r="K81" s="28"/>
      <c r="L81" s="14"/>
    </row>
    <row r="82" spans="2:12" ht="12.75">
      <c r="B82" s="2" t="s">
        <v>302</v>
      </c>
      <c r="C82" s="2"/>
      <c r="D82" s="2"/>
      <c r="E82" s="42">
        <v>0.273</v>
      </c>
      <c r="F82" s="28"/>
      <c r="G82" s="27"/>
      <c r="H82" s="14">
        <f>SUM(J31:J35)</f>
        <v>0</v>
      </c>
      <c r="I82" s="2"/>
      <c r="J82" s="14">
        <f t="shared" si="2"/>
        <v>0</v>
      </c>
      <c r="K82" s="28"/>
      <c r="L82" s="14"/>
    </row>
    <row r="83" spans="2:12" ht="12.75">
      <c r="B83" s="2" t="s">
        <v>53</v>
      </c>
      <c r="C83" s="2"/>
      <c r="D83" s="2"/>
      <c r="E83" s="42">
        <v>0.201</v>
      </c>
      <c r="F83" s="28"/>
      <c r="G83" s="27"/>
      <c r="H83" s="14">
        <f>SUM(J37:J40)</f>
        <v>0</v>
      </c>
      <c r="I83" s="2"/>
      <c r="J83" s="14">
        <f t="shared" si="2"/>
        <v>0</v>
      </c>
      <c r="K83" s="28"/>
      <c r="L83" s="14"/>
    </row>
    <row r="84" spans="2:12" ht="12.75">
      <c r="B84" s="2" t="s">
        <v>39</v>
      </c>
      <c r="C84" s="2"/>
      <c r="D84" s="2"/>
      <c r="E84" s="42">
        <v>0.411</v>
      </c>
      <c r="F84" s="28"/>
      <c r="G84" s="27"/>
      <c r="H84" s="14">
        <f>SUM(J42:J46)</f>
        <v>0</v>
      </c>
      <c r="I84" s="2"/>
      <c r="J84" s="14">
        <f t="shared" si="2"/>
        <v>0</v>
      </c>
      <c r="K84" s="28"/>
      <c r="L84" s="14"/>
    </row>
    <row r="85" spans="2:12" ht="12.75">
      <c r="B85" s="2" t="s">
        <v>118</v>
      </c>
      <c r="C85" s="2"/>
      <c r="D85" s="2"/>
      <c r="E85" s="42">
        <v>0.366</v>
      </c>
      <c r="F85" s="28"/>
      <c r="G85" s="27"/>
      <c r="H85" s="14">
        <f>SUM(J49:J71)</f>
        <v>0</v>
      </c>
      <c r="I85" s="2"/>
      <c r="J85" s="14">
        <f t="shared" si="2"/>
        <v>0</v>
      </c>
      <c r="K85" s="28"/>
      <c r="L85" s="14"/>
    </row>
    <row r="86" spans="2:12" ht="12.75">
      <c r="B86" s="2" t="s">
        <v>67</v>
      </c>
      <c r="C86" s="2"/>
      <c r="D86" s="2"/>
      <c r="E86" s="42">
        <v>0.02</v>
      </c>
      <c r="F86" s="28"/>
      <c r="G86" s="27"/>
      <c r="H86" s="14">
        <f>SUM(J73:J74)</f>
        <v>0</v>
      </c>
      <c r="I86" s="2"/>
      <c r="J86" s="14">
        <f t="shared" si="2"/>
        <v>0</v>
      </c>
      <c r="K86" s="28"/>
      <c r="L86" s="14"/>
    </row>
    <row r="87" spans="2:12" ht="12.75">
      <c r="B87" s="2" t="s">
        <v>82</v>
      </c>
      <c r="C87" s="2"/>
      <c r="D87" s="2"/>
      <c r="E87" s="42">
        <v>0.087</v>
      </c>
      <c r="F87" s="28"/>
      <c r="G87" s="27"/>
      <c r="H87" s="14">
        <f>SUM(J76:J77)</f>
        <v>0</v>
      </c>
      <c r="I87" s="2"/>
      <c r="J87" s="14">
        <f>SUM(H87*$E87)</f>
        <v>0</v>
      </c>
      <c r="K87" s="28"/>
      <c r="L87" s="14"/>
    </row>
    <row r="88" spans="2:12" s="72" customFormat="1" ht="12.75">
      <c r="B88" s="68" t="s">
        <v>55</v>
      </c>
      <c r="C88" s="69"/>
      <c r="D88" s="69"/>
      <c r="E88" s="91"/>
      <c r="F88" s="70"/>
      <c r="G88" s="69"/>
      <c r="H88" s="73"/>
      <c r="I88" s="69"/>
      <c r="J88" s="74">
        <f>SUM(J81:J87)</f>
        <v>0</v>
      </c>
      <c r="K88" s="70"/>
      <c r="L88" s="74"/>
    </row>
    <row r="89" spans="2:12" s="72" customFormat="1" ht="12.75">
      <c r="B89" s="68" t="s">
        <v>57</v>
      </c>
      <c r="C89" s="69"/>
      <c r="D89" s="69"/>
      <c r="E89" s="91"/>
      <c r="F89" s="70"/>
      <c r="G89" s="69"/>
      <c r="H89" s="73"/>
      <c r="I89" s="69"/>
      <c r="J89" s="74">
        <f>SUM(J88,J79)</f>
        <v>0</v>
      </c>
      <c r="K89" s="70"/>
      <c r="L89" s="74"/>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2" ht="12.75">
      <c r="B98" s="3"/>
      <c r="C98" s="33"/>
      <c r="D98" s="2"/>
      <c r="E98" s="2"/>
      <c r="F98" s="34"/>
      <c r="G98" s="5"/>
      <c r="H98" s="3"/>
      <c r="I98" s="2"/>
      <c r="J98" s="14"/>
      <c r="K98" s="28"/>
      <c r="L98" s="14"/>
    </row>
    <row r="99" spans="2:12" s="76" customFormat="1" ht="12.75">
      <c r="B99" s="79" t="s">
        <v>77</v>
      </c>
      <c r="C99" s="68"/>
      <c r="D99" s="68"/>
      <c r="E99" s="68"/>
      <c r="F99" s="92"/>
      <c r="G99" s="109"/>
      <c r="H99" s="68"/>
      <c r="I99" s="68"/>
      <c r="J99" s="74">
        <f>SUM(J100:J103)</f>
        <v>0</v>
      </c>
      <c r="K99" s="70"/>
      <c r="L99" s="74"/>
    </row>
    <row r="100" spans="2:12" s="32" customFormat="1" ht="12.75">
      <c r="B100" s="7"/>
      <c r="C100" s="8"/>
      <c r="D100" s="8"/>
      <c r="E100" s="8"/>
      <c r="F100" s="8"/>
      <c r="G100" s="8"/>
      <c r="H100" s="9"/>
      <c r="I100" s="1"/>
      <c r="J100" s="146"/>
      <c r="K100" s="28"/>
      <c r="L100" s="14"/>
    </row>
    <row r="101" spans="2:12" s="32" customFormat="1" ht="12.75">
      <c r="B101" s="7"/>
      <c r="C101" s="8"/>
      <c r="D101" s="8"/>
      <c r="E101" s="8"/>
      <c r="F101" s="8"/>
      <c r="G101" s="8"/>
      <c r="H101" s="9"/>
      <c r="I101" s="1"/>
      <c r="J101" s="146"/>
      <c r="K101" s="28"/>
      <c r="L101" s="14"/>
    </row>
    <row r="102" spans="2:12" s="32" customFormat="1" ht="12.75">
      <c r="B102" s="7"/>
      <c r="C102" s="8"/>
      <c r="D102" s="8"/>
      <c r="E102" s="8"/>
      <c r="F102" s="8"/>
      <c r="G102" s="8"/>
      <c r="H102" s="9"/>
      <c r="I102" s="1"/>
      <c r="J102" s="146"/>
      <c r="K102" s="28"/>
      <c r="L102" s="14"/>
    </row>
    <row r="103" spans="2:12" s="32" customFormat="1" ht="12.75">
      <c r="B103" s="7"/>
      <c r="C103" s="8"/>
      <c r="D103" s="8"/>
      <c r="E103" s="8"/>
      <c r="F103" s="8"/>
      <c r="G103" s="8"/>
      <c r="H103" s="9"/>
      <c r="I103" s="1"/>
      <c r="J103" s="146"/>
      <c r="K103" s="28"/>
      <c r="L103" s="14"/>
    </row>
    <row r="104" spans="2:12" s="32" customFormat="1" ht="12.75">
      <c r="B104" s="1"/>
      <c r="C104" s="1"/>
      <c r="D104" s="1"/>
      <c r="E104" s="1"/>
      <c r="F104" s="34"/>
      <c r="G104" s="35"/>
      <c r="H104" s="1"/>
      <c r="I104" s="1"/>
      <c r="J104" s="40"/>
      <c r="K104" s="28"/>
      <c r="L104" s="40"/>
    </row>
    <row r="105" spans="2:12" s="76" customFormat="1" ht="12.75">
      <c r="B105" s="68" t="s">
        <v>280</v>
      </c>
      <c r="C105" s="68"/>
      <c r="D105" s="68"/>
      <c r="E105" s="68"/>
      <c r="F105" s="92"/>
      <c r="G105" s="93"/>
      <c r="H105" s="93"/>
      <c r="I105" s="68"/>
      <c r="J105" s="74">
        <f>SUM(J106:J113)</f>
        <v>0</v>
      </c>
      <c r="K105" s="70"/>
      <c r="L105" s="74"/>
    </row>
    <row r="106" spans="2:12" s="46" customFormat="1" ht="12.75">
      <c r="B106" s="7"/>
      <c r="C106" s="8"/>
      <c r="D106" s="8"/>
      <c r="E106" s="8"/>
      <c r="F106" s="8"/>
      <c r="G106" s="8"/>
      <c r="H106" s="49"/>
      <c r="I106" s="2"/>
      <c r="J106" s="45"/>
      <c r="K106" s="28"/>
      <c r="L106" s="14"/>
    </row>
    <row r="107" spans="2:12" s="46" customFormat="1" ht="12.75">
      <c r="B107" s="7"/>
      <c r="C107" s="8"/>
      <c r="D107" s="8"/>
      <c r="E107" s="8"/>
      <c r="F107" s="8"/>
      <c r="G107" s="8"/>
      <c r="H107" s="49"/>
      <c r="I107" s="2"/>
      <c r="J107" s="45"/>
      <c r="K107" s="28"/>
      <c r="L107" s="14"/>
    </row>
    <row r="108" spans="2:12" s="46" customFormat="1" ht="12.75">
      <c r="B108" s="47"/>
      <c r="C108" s="17"/>
      <c r="D108" s="17"/>
      <c r="E108" s="48"/>
      <c r="F108" s="48"/>
      <c r="G108" s="17"/>
      <c r="H108" s="49"/>
      <c r="I108" s="2"/>
      <c r="J108" s="45"/>
      <c r="K108" s="28"/>
      <c r="L108" s="14"/>
    </row>
    <row r="109" spans="2:12" s="46" customFormat="1" ht="12.75">
      <c r="B109" s="7"/>
      <c r="C109" s="8"/>
      <c r="D109" s="8"/>
      <c r="E109" s="8"/>
      <c r="F109" s="8"/>
      <c r="G109" s="8"/>
      <c r="H109" s="66"/>
      <c r="I109" s="2"/>
      <c r="J109" s="45"/>
      <c r="K109" s="28"/>
      <c r="L109" s="14"/>
    </row>
    <row r="110" spans="2:12" s="46" customFormat="1" ht="12.75">
      <c r="B110" s="7"/>
      <c r="C110" s="8"/>
      <c r="D110" s="8"/>
      <c r="E110" s="8"/>
      <c r="F110" s="8"/>
      <c r="G110" s="8"/>
      <c r="H110" s="9"/>
      <c r="I110" s="2"/>
      <c r="J110" s="45"/>
      <c r="K110" s="28"/>
      <c r="L110" s="14"/>
    </row>
    <row r="111" spans="2:12" s="46" customFormat="1" ht="12.75">
      <c r="B111" s="7"/>
      <c r="C111" s="8"/>
      <c r="D111" s="8"/>
      <c r="E111" s="8"/>
      <c r="F111" s="8"/>
      <c r="G111" s="8"/>
      <c r="H111" s="9"/>
      <c r="I111" s="2"/>
      <c r="J111" s="45"/>
      <c r="K111" s="28"/>
      <c r="L111" s="14"/>
    </row>
    <row r="112" spans="2:12" s="46" customFormat="1" ht="12.75">
      <c r="B112" s="7"/>
      <c r="C112" s="8"/>
      <c r="D112" s="8"/>
      <c r="E112" s="8"/>
      <c r="F112" s="8"/>
      <c r="G112" s="8"/>
      <c r="H112" s="9"/>
      <c r="I112" s="2"/>
      <c r="J112" s="45"/>
      <c r="K112" s="28"/>
      <c r="L112" s="14"/>
    </row>
    <row r="113" spans="2:12" s="46" customFormat="1" ht="12.75">
      <c r="B113" s="7"/>
      <c r="C113" s="8"/>
      <c r="D113" s="8"/>
      <c r="E113" s="8"/>
      <c r="F113" s="8"/>
      <c r="G113" s="8"/>
      <c r="H113" s="9"/>
      <c r="I113" s="2"/>
      <c r="J113" s="45"/>
      <c r="K113" s="28"/>
      <c r="L113" s="14"/>
    </row>
    <row r="114" spans="2:11" s="46" customFormat="1" ht="12.75">
      <c r="B114" s="5"/>
      <c r="C114" s="5"/>
      <c r="D114" s="5"/>
      <c r="E114" s="5"/>
      <c r="F114" s="5"/>
      <c r="G114" s="59"/>
      <c r="H114" s="5"/>
      <c r="I114" s="2"/>
      <c r="J114" s="18"/>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2" s="46" customFormat="1" ht="12.75">
      <c r="B126" s="5"/>
      <c r="C126" s="5"/>
      <c r="D126" s="5"/>
      <c r="E126" s="5"/>
      <c r="F126" s="5"/>
      <c r="G126" s="59"/>
      <c r="H126" s="5"/>
      <c r="I126" s="2"/>
      <c r="J126" s="18"/>
      <c r="K126" s="28"/>
      <c r="L126" s="14"/>
    </row>
    <row r="127" spans="2:12" s="76" customFormat="1" ht="12.75">
      <c r="B127" s="68" t="s">
        <v>281</v>
      </c>
      <c r="C127" s="68"/>
      <c r="D127" s="68"/>
      <c r="E127" s="68"/>
      <c r="F127" s="92"/>
      <c r="G127" s="94"/>
      <c r="H127" s="68"/>
      <c r="I127" s="68"/>
      <c r="J127" s="74">
        <f>SUM(J128:J137)</f>
        <v>0</v>
      </c>
      <c r="K127" s="70"/>
      <c r="L127" s="74"/>
    </row>
    <row r="128" spans="2:12" s="46" customFormat="1" ht="12.75">
      <c r="B128" s="7"/>
      <c r="C128" s="8"/>
      <c r="D128" s="8"/>
      <c r="E128" s="8"/>
      <c r="F128" s="8"/>
      <c r="G128" s="8"/>
      <c r="H128" s="44"/>
      <c r="I128" s="2"/>
      <c r="J128" s="45"/>
      <c r="K128" s="28"/>
      <c r="L128" s="14"/>
    </row>
    <row r="129" spans="2:12" s="46" customFormat="1" ht="12.75">
      <c r="B129" s="7"/>
      <c r="C129" s="8"/>
      <c r="D129" s="8"/>
      <c r="E129" s="8"/>
      <c r="F129" s="8"/>
      <c r="G129" s="8"/>
      <c r="H129" s="44"/>
      <c r="I129" s="2"/>
      <c r="J129" s="45"/>
      <c r="K129" s="28"/>
      <c r="L129" s="14"/>
    </row>
    <row r="130" spans="2:12" s="46" customFormat="1" ht="12.75">
      <c r="B130" s="7"/>
      <c r="C130" s="8"/>
      <c r="D130" s="8"/>
      <c r="E130" s="8"/>
      <c r="F130" s="8"/>
      <c r="G130" s="8"/>
      <c r="H130" s="44"/>
      <c r="I130" s="2"/>
      <c r="J130" s="45"/>
      <c r="K130" s="28"/>
      <c r="L130" s="14"/>
    </row>
    <row r="131" spans="2:12" s="46" customFormat="1" ht="12.75">
      <c r="B131" s="7"/>
      <c r="C131" s="8"/>
      <c r="D131" s="8"/>
      <c r="E131" s="8"/>
      <c r="F131" s="8"/>
      <c r="G131" s="8"/>
      <c r="H131" s="9"/>
      <c r="I131" s="2"/>
      <c r="J131" s="45"/>
      <c r="K131" s="28"/>
      <c r="L131" s="14"/>
    </row>
    <row r="132" spans="2:12" s="46" customFormat="1" ht="12.75">
      <c r="B132" s="7"/>
      <c r="C132" s="8"/>
      <c r="D132" s="8"/>
      <c r="E132" s="8"/>
      <c r="F132" s="8"/>
      <c r="G132" s="8"/>
      <c r="H132" s="9"/>
      <c r="I132" s="2"/>
      <c r="J132" s="45"/>
      <c r="K132" s="28"/>
      <c r="L132" s="14"/>
    </row>
    <row r="133" spans="2:12" s="46" customFormat="1" ht="12.75">
      <c r="B133" s="7"/>
      <c r="C133" s="8"/>
      <c r="D133" s="8"/>
      <c r="E133" s="8"/>
      <c r="F133" s="8"/>
      <c r="G133" s="8"/>
      <c r="H133" s="9"/>
      <c r="I133" s="2"/>
      <c r="J133" s="45"/>
      <c r="K133" s="28"/>
      <c r="L133" s="14"/>
    </row>
    <row r="134" spans="2:12" s="46" customFormat="1" ht="12.75">
      <c r="B134" s="7"/>
      <c r="C134" s="8"/>
      <c r="D134" s="8"/>
      <c r="E134" s="8"/>
      <c r="F134" s="8"/>
      <c r="G134" s="8"/>
      <c r="H134" s="9"/>
      <c r="I134" s="2"/>
      <c r="J134" s="45"/>
      <c r="K134" s="28"/>
      <c r="L134" s="14"/>
    </row>
    <row r="135" spans="2:12" s="46" customFormat="1" ht="12.75">
      <c r="B135" s="7"/>
      <c r="C135" s="8"/>
      <c r="D135" s="8"/>
      <c r="E135" s="8"/>
      <c r="F135" s="8"/>
      <c r="G135" s="8"/>
      <c r="H135" s="9"/>
      <c r="I135" s="2"/>
      <c r="J135" s="45"/>
      <c r="K135" s="28"/>
      <c r="L135" s="14"/>
    </row>
    <row r="136" spans="2:12" s="46" customFormat="1" ht="12.75">
      <c r="B136" s="7"/>
      <c r="C136" s="8"/>
      <c r="D136" s="8"/>
      <c r="E136" s="8"/>
      <c r="F136" s="8"/>
      <c r="G136" s="8"/>
      <c r="H136" s="9"/>
      <c r="I136" s="2"/>
      <c r="J136" s="45"/>
      <c r="K136" s="28"/>
      <c r="L136" s="14"/>
    </row>
    <row r="137" spans="2:12" s="46" customFormat="1" ht="12.75">
      <c r="B137" s="7"/>
      <c r="C137" s="8"/>
      <c r="D137" s="8"/>
      <c r="E137" s="8"/>
      <c r="F137" s="8"/>
      <c r="G137" s="8"/>
      <c r="H137" s="9"/>
      <c r="I137" s="2"/>
      <c r="J137" s="45"/>
      <c r="K137" s="28"/>
      <c r="L137" s="14"/>
    </row>
    <row r="138" spans="2:12" s="32" customFormat="1" ht="12.75">
      <c r="B138" s="1"/>
      <c r="C138" s="1"/>
      <c r="D138" s="1"/>
      <c r="E138" s="1"/>
      <c r="F138" s="107"/>
      <c r="G138" s="1"/>
      <c r="H138" s="1"/>
      <c r="I138" s="1"/>
      <c r="J138" s="40"/>
      <c r="K138" s="28"/>
      <c r="L138" s="40"/>
    </row>
    <row r="139" spans="2:12" s="76" customFormat="1" ht="12.75" outlineLevel="1">
      <c r="B139" s="68" t="s">
        <v>78</v>
      </c>
      <c r="C139" s="68"/>
      <c r="D139" s="68"/>
      <c r="E139" s="68"/>
      <c r="F139" s="108"/>
      <c r="G139" s="68"/>
      <c r="H139" s="68"/>
      <c r="I139" s="68"/>
      <c r="J139" s="74">
        <f>SUM(J140:J145)</f>
        <v>0</v>
      </c>
      <c r="K139" s="70"/>
      <c r="L139" s="74"/>
    </row>
    <row r="140" spans="2:12" s="46" customFormat="1" ht="12.75" outlineLevel="1">
      <c r="B140" s="7"/>
      <c r="C140" s="8"/>
      <c r="D140" s="8"/>
      <c r="E140" s="8"/>
      <c r="F140" s="8"/>
      <c r="G140" s="8"/>
      <c r="H140" s="9"/>
      <c r="I140" s="2"/>
      <c r="J140" s="45"/>
      <c r="K140" s="28"/>
      <c r="L140" s="14"/>
    </row>
    <row r="141" spans="2:12" s="46" customFormat="1" ht="12.75" outlineLevel="1">
      <c r="B141" s="7"/>
      <c r="C141" s="8"/>
      <c r="D141" s="8"/>
      <c r="E141" s="8"/>
      <c r="F141" s="8"/>
      <c r="G141" s="8"/>
      <c r="H141" s="9"/>
      <c r="I141" s="2"/>
      <c r="J141" s="45"/>
      <c r="K141" s="28"/>
      <c r="L141" s="14"/>
    </row>
    <row r="142" spans="2:12" s="46" customFormat="1" ht="12.75" outlineLevel="1">
      <c r="B142" s="7"/>
      <c r="C142" s="8"/>
      <c r="D142" s="8"/>
      <c r="E142" s="8"/>
      <c r="F142" s="8"/>
      <c r="G142" s="8"/>
      <c r="H142" s="9"/>
      <c r="I142" s="2"/>
      <c r="J142" s="45"/>
      <c r="K142" s="28"/>
      <c r="L142" s="14"/>
    </row>
    <row r="143" spans="2:12" s="46" customFormat="1" ht="12.75" outlineLevel="1">
      <c r="B143" s="7"/>
      <c r="C143" s="8"/>
      <c r="D143" s="8"/>
      <c r="E143" s="8"/>
      <c r="F143" s="8"/>
      <c r="G143" s="8"/>
      <c r="H143" s="9"/>
      <c r="I143" s="2"/>
      <c r="J143" s="45"/>
      <c r="K143" s="28"/>
      <c r="L143" s="14"/>
    </row>
    <row r="144" spans="2:12" s="46" customFormat="1" ht="12.75" outlineLevel="1">
      <c r="B144" s="7"/>
      <c r="C144" s="8"/>
      <c r="D144" s="8"/>
      <c r="E144" s="8"/>
      <c r="F144" s="8"/>
      <c r="G144" s="8"/>
      <c r="H144" s="9"/>
      <c r="I144" s="2"/>
      <c r="J144" s="45"/>
      <c r="K144" s="28"/>
      <c r="L144" s="14"/>
    </row>
    <row r="145" spans="2:12" s="46" customFormat="1" ht="12.75" outlineLevel="1">
      <c r="B145" s="7"/>
      <c r="C145" s="8"/>
      <c r="D145" s="8"/>
      <c r="E145" s="8"/>
      <c r="F145" s="8"/>
      <c r="G145" s="8"/>
      <c r="H145" s="9"/>
      <c r="I145" s="2"/>
      <c r="J145" s="45"/>
      <c r="K145" s="28"/>
      <c r="L145" s="14"/>
    </row>
    <row r="146" spans="2:12" s="32" customFormat="1" ht="12.75">
      <c r="B146" s="1"/>
      <c r="C146" s="1"/>
      <c r="D146" s="1"/>
      <c r="E146" s="1"/>
      <c r="F146" s="107"/>
      <c r="G146" s="1"/>
      <c r="H146" s="1"/>
      <c r="I146" s="1"/>
      <c r="J146" s="40"/>
      <c r="K146" s="28"/>
      <c r="L146" s="40"/>
    </row>
    <row r="147" spans="2:12" s="76" customFormat="1" ht="12.75" outlineLevel="1">
      <c r="B147" s="68" t="s">
        <v>75</v>
      </c>
      <c r="C147" s="68"/>
      <c r="D147" s="68"/>
      <c r="E147" s="68"/>
      <c r="F147" s="92"/>
      <c r="G147" s="68"/>
      <c r="H147" s="68"/>
      <c r="I147" s="68"/>
      <c r="J147" s="74">
        <f>SUM(J148:J153)</f>
        <v>0</v>
      </c>
      <c r="K147" s="70"/>
      <c r="L147" s="74"/>
    </row>
    <row r="148" spans="2:12" s="46" customFormat="1" ht="12.75" outlineLevel="1">
      <c r="B148" s="7"/>
      <c r="C148" s="8"/>
      <c r="D148" s="8"/>
      <c r="E148" s="8"/>
      <c r="F148" s="8"/>
      <c r="G148" s="8"/>
      <c r="H148" s="9"/>
      <c r="I148" s="2"/>
      <c r="J148" s="45"/>
      <c r="K148" s="28"/>
      <c r="L148" s="14"/>
    </row>
    <row r="149" spans="2:12" s="46" customFormat="1" ht="12.75" outlineLevel="1">
      <c r="B149" s="7"/>
      <c r="C149" s="8"/>
      <c r="D149" s="8"/>
      <c r="E149" s="8"/>
      <c r="F149" s="8"/>
      <c r="G149" s="8"/>
      <c r="H149" s="9"/>
      <c r="I149" s="2"/>
      <c r="J149" s="45"/>
      <c r="K149" s="28"/>
      <c r="L149" s="14"/>
    </row>
    <row r="150" spans="2:12" s="46" customFormat="1" ht="12.75" outlineLevel="1">
      <c r="B150" s="7"/>
      <c r="C150" s="8"/>
      <c r="D150" s="8"/>
      <c r="E150" s="8"/>
      <c r="F150" s="8"/>
      <c r="G150" s="8"/>
      <c r="H150" s="9"/>
      <c r="I150" s="2"/>
      <c r="J150" s="45"/>
      <c r="K150" s="28"/>
      <c r="L150" s="14"/>
    </row>
    <row r="151" spans="2:12" s="46" customFormat="1" ht="12.75" outlineLevel="1">
      <c r="B151" s="7"/>
      <c r="C151" s="8"/>
      <c r="D151" s="8"/>
      <c r="E151" s="8"/>
      <c r="F151" s="8"/>
      <c r="G151" s="8"/>
      <c r="H151" s="9"/>
      <c r="I151" s="2"/>
      <c r="J151" s="45"/>
      <c r="K151" s="28"/>
      <c r="L151" s="14"/>
    </row>
    <row r="152" spans="2:12" s="46" customFormat="1" ht="12.75" outlineLevel="1">
      <c r="B152" s="7"/>
      <c r="C152" s="8"/>
      <c r="D152" s="8"/>
      <c r="E152" s="8"/>
      <c r="F152" s="8"/>
      <c r="G152" s="8"/>
      <c r="H152" s="9"/>
      <c r="I152" s="2"/>
      <c r="J152" s="45"/>
      <c r="K152" s="28"/>
      <c r="L152" s="14"/>
    </row>
    <row r="153" spans="2:12" s="46" customFormat="1" ht="12.75" outlineLevel="1">
      <c r="B153" s="7"/>
      <c r="C153" s="8"/>
      <c r="D153" s="8"/>
      <c r="E153" s="8"/>
      <c r="F153" s="8"/>
      <c r="G153" s="8"/>
      <c r="H153" s="9"/>
      <c r="I153" s="2"/>
      <c r="J153" s="45"/>
      <c r="K153" s="28"/>
      <c r="L153" s="14"/>
    </row>
    <row r="154" spans="2:12" ht="12.75">
      <c r="B154" s="2"/>
      <c r="C154" s="2"/>
      <c r="D154" s="2"/>
      <c r="E154" s="2"/>
      <c r="F154" s="34"/>
      <c r="G154" s="2"/>
      <c r="H154" s="2"/>
      <c r="I154" s="2"/>
      <c r="J154" s="14"/>
      <c r="K154" s="28"/>
      <c r="L154" s="14"/>
    </row>
    <row r="155" spans="2:12" s="76" customFormat="1" ht="12.75" outlineLevel="1">
      <c r="B155" s="68" t="s">
        <v>76</v>
      </c>
      <c r="C155" s="68"/>
      <c r="D155" s="68"/>
      <c r="E155" s="68"/>
      <c r="F155" s="92"/>
      <c r="G155" s="68"/>
      <c r="H155" s="68"/>
      <c r="I155" s="68"/>
      <c r="J155" s="74">
        <f>SUM(J156:J159)</f>
        <v>0</v>
      </c>
      <c r="K155" s="70"/>
      <c r="L155" s="74"/>
    </row>
    <row r="156" spans="2:12" s="46" customFormat="1" ht="12.75" outlineLevel="1">
      <c r="B156" s="7"/>
      <c r="C156" s="8"/>
      <c r="D156" s="8"/>
      <c r="E156" s="8"/>
      <c r="F156" s="43"/>
      <c r="G156" s="8"/>
      <c r="H156" s="44"/>
      <c r="I156" s="2"/>
      <c r="J156" s="45"/>
      <c r="K156" s="28"/>
      <c r="L156" s="14"/>
    </row>
    <row r="157" spans="2:12" s="46" customFormat="1" ht="12.75" outlineLevel="1">
      <c r="B157" s="7"/>
      <c r="C157" s="8"/>
      <c r="D157" s="8"/>
      <c r="E157" s="8"/>
      <c r="F157" s="8"/>
      <c r="G157" s="8"/>
      <c r="H157" s="9"/>
      <c r="I157" s="2"/>
      <c r="J157" s="45"/>
      <c r="K157" s="28"/>
      <c r="L157" s="14"/>
    </row>
    <row r="158" spans="2:12" s="46" customFormat="1" ht="12.75" outlineLevel="1">
      <c r="B158" s="7"/>
      <c r="C158" s="8"/>
      <c r="D158" s="8"/>
      <c r="E158" s="8"/>
      <c r="F158" s="8"/>
      <c r="G158" s="8"/>
      <c r="H158" s="9"/>
      <c r="I158" s="2"/>
      <c r="J158" s="45"/>
      <c r="K158" s="28"/>
      <c r="L158" s="14"/>
    </row>
    <row r="159" spans="2:12" s="46" customFormat="1" ht="12.75" outlineLevel="1">
      <c r="B159" s="7"/>
      <c r="C159" s="8"/>
      <c r="D159" s="8"/>
      <c r="E159" s="8"/>
      <c r="F159" s="8"/>
      <c r="G159" s="8"/>
      <c r="H159" s="9"/>
      <c r="I159" s="2"/>
      <c r="J159" s="45"/>
      <c r="K159" s="28"/>
      <c r="L159" s="14"/>
    </row>
    <row r="160" spans="2:12" s="84" customFormat="1" ht="12.75" outlineLevel="1">
      <c r="B160" s="83"/>
      <c r="C160" s="82"/>
      <c r="D160" s="83"/>
      <c r="E160" s="83"/>
      <c r="F160" s="110"/>
      <c r="G160" s="83"/>
      <c r="H160" s="85"/>
      <c r="I160" s="83"/>
      <c r="J160" s="85"/>
      <c r="K160" s="86"/>
      <c r="L160" s="85"/>
    </row>
    <row r="161" spans="2:12" ht="12.75">
      <c r="B161" s="1" t="s">
        <v>23</v>
      </c>
      <c r="C161" s="1"/>
      <c r="D161" s="1"/>
      <c r="E161" s="75"/>
      <c r="F161" s="28"/>
      <c r="G161" s="69"/>
      <c r="H161" s="148" t="s">
        <v>20</v>
      </c>
      <c r="I161" s="1"/>
      <c r="J161" s="149">
        <f>SUM(J155,J147,J139,J127,J121,J115,J105,J99,J91,J89)</f>
        <v>0</v>
      </c>
      <c r="K161" s="50"/>
      <c r="L161" s="40"/>
    </row>
    <row r="162" spans="2:12" ht="12.75">
      <c r="B162" s="1" t="s">
        <v>121</v>
      </c>
      <c r="C162" s="1"/>
      <c r="D162" s="53">
        <v>0.276</v>
      </c>
      <c r="E162" s="41"/>
      <c r="F162" s="28"/>
      <c r="G162" s="255"/>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s="148" t="s">
        <v>20</v>
      </c>
      <c r="I166" s="1"/>
      <c r="J166" s="40">
        <f>SUM(J167:J169)</f>
        <v>0</v>
      </c>
      <c r="K166" s="50"/>
      <c r="L166" s="40"/>
    </row>
    <row r="167" spans="2:12" s="46" customFormat="1" ht="12.75">
      <c r="B167" s="3"/>
      <c r="C167" s="3" t="s">
        <v>15</v>
      </c>
      <c r="D167" s="53">
        <v>0.08</v>
      </c>
      <c r="E167" s="3" t="s">
        <v>1</v>
      </c>
      <c r="F167" s="28"/>
      <c r="G167" s="154"/>
      <c r="H167" s="14">
        <f>SUM(J165)</f>
        <v>0</v>
      </c>
      <c r="I167" s="2"/>
      <c r="J167" s="14">
        <f>SUM(D167*H167)</f>
        <v>0</v>
      </c>
      <c r="K167" s="50"/>
      <c r="L167" s="14"/>
    </row>
    <row r="168" spans="2:12" s="46" customFormat="1" ht="12.75">
      <c r="B168"/>
      <c r="C168" s="3" t="s">
        <v>22</v>
      </c>
      <c r="D168"/>
      <c r="E168"/>
      <c r="F168" s="55"/>
      <c r="G168"/>
      <c r="H168"/>
      <c r="I168"/>
      <c r="J168"/>
      <c r="K168" s="50"/>
      <c r="L168"/>
    </row>
    <row r="169" spans="2:12" ht="12.75">
      <c r="B169" s="3"/>
      <c r="C169" s="3" t="s">
        <v>15</v>
      </c>
      <c r="D169" s="53">
        <v>0.08</v>
      </c>
      <c r="E169" s="14"/>
      <c r="F169" s="28"/>
      <c r="G169" s="154"/>
      <c r="H169" s="14">
        <f>SUM(J175)</f>
        <v>0</v>
      </c>
      <c r="I169" s="2"/>
      <c r="J169" s="14">
        <f>SUM(D169*H169)</f>
        <v>0</v>
      </c>
      <c r="K169" s="50"/>
      <c r="L169"/>
    </row>
    <row r="170" spans="2:12" ht="12.75">
      <c r="B170" s="1" t="s">
        <v>2</v>
      </c>
      <c r="C170" s="1"/>
      <c r="D170" s="1"/>
      <c r="E170" s="1"/>
      <c r="F170" s="28"/>
      <c r="G170" s="1"/>
      <c r="H170" s="1"/>
      <c r="I170" s="1"/>
      <c r="J170" s="40">
        <f>SUM(J166,J161)</f>
        <v>0</v>
      </c>
      <c r="K170" s="50"/>
      <c r="L170"/>
    </row>
    <row r="171" spans="2:12" ht="12.75">
      <c r="B171" s="2"/>
      <c r="C171" s="2"/>
      <c r="D171" s="2"/>
      <c r="E171" s="2"/>
      <c r="F171" s="34"/>
      <c r="G171" s="2"/>
      <c r="H171" s="2"/>
      <c r="I171" s="2"/>
      <c r="J171" s="14"/>
      <c r="K171" s="34"/>
      <c r="L171"/>
    </row>
    <row r="172" spans="2:12" ht="12.75">
      <c r="B172" s="68" t="s">
        <v>3</v>
      </c>
      <c r="C172" s="69"/>
      <c r="D172" s="69"/>
      <c r="E172" s="120" t="s">
        <v>83</v>
      </c>
      <c r="F172" s="72"/>
      <c r="G172" s="69"/>
      <c r="H172" s="69"/>
      <c r="I172" s="2"/>
      <c r="J172" s="121">
        <f>SUM(J99)</f>
        <v>0</v>
      </c>
      <c r="K172" s="34"/>
      <c r="L172"/>
    </row>
    <row r="173" spans="2:12" ht="12.75">
      <c r="B173" s="69"/>
      <c r="C173" s="69"/>
      <c r="D173" s="120" t="s">
        <v>295</v>
      </c>
      <c r="E173" s="120"/>
      <c r="F173" s="72"/>
      <c r="G173" s="69"/>
      <c r="H173" s="69"/>
      <c r="I173" s="2"/>
      <c r="J173" s="71"/>
      <c r="K173" s="34"/>
      <c r="L173"/>
    </row>
    <row r="174" spans="2:12" ht="12.75">
      <c r="B174" s="69"/>
      <c r="C174" s="69"/>
      <c r="E174" s="120" t="s">
        <v>294</v>
      </c>
      <c r="F174" s="72"/>
      <c r="G174" s="69"/>
      <c r="H174" s="69"/>
      <c r="I174" s="2"/>
      <c r="J174" s="71"/>
      <c r="K174" s="34"/>
      <c r="L174"/>
    </row>
    <row r="175" spans="2:11" s="16" customFormat="1" ht="12.75">
      <c r="B175" s="94"/>
      <c r="C175" s="94"/>
      <c r="D175" s="122"/>
      <c r="E175" s="94" t="s">
        <v>84</v>
      </c>
      <c r="F175" s="108"/>
      <c r="G175" s="94"/>
      <c r="H175" s="94"/>
      <c r="I175" s="17"/>
      <c r="J175" s="123">
        <f>SUM(J172-J174)</f>
        <v>0</v>
      </c>
      <c r="K175" s="48"/>
    </row>
    <row r="176" spans="2:11" ht="12.75">
      <c r="B176" s="1"/>
      <c r="C176" s="2"/>
      <c r="D176" s="2"/>
      <c r="E176" s="2"/>
      <c r="F176" s="2"/>
      <c r="G176" s="2"/>
      <c r="H176" s="2"/>
      <c r="I176" s="2"/>
      <c r="J176" s="14"/>
      <c r="K176" s="2"/>
    </row>
    <row r="177" ht="12.75">
      <c r="B177" s="1"/>
    </row>
  </sheetData>
  <mergeCells count="1">
    <mergeCell ref="G11:K11"/>
  </mergeCells>
  <printOptions horizontalCentered="1"/>
  <pageMargins left="0.25" right="0.25" top="0.5" bottom="0.55" header="0" footer="0"/>
  <pageSetup horizontalDpi="300" verticalDpi="300" orientation="portrait" r:id="rId3"/>
  <headerFooter alignWithMargins="0">
    <oddFooter>&amp;C&amp;8&amp;P&amp;R&amp;6&amp;F &amp;A &amp;D 
</oddFooter>
  </headerFooter>
  <legacyDrawing r:id="rId2"/>
</worksheet>
</file>

<file path=xl/worksheets/sheet4.xml><?xml version="1.0" encoding="utf-8"?>
<worksheet xmlns="http://schemas.openxmlformats.org/spreadsheetml/2006/main" xmlns:r="http://schemas.openxmlformats.org/officeDocument/2006/relationships">
  <dimension ref="A1:L178"/>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B1" s="2"/>
      <c r="C1" s="2"/>
      <c r="D1" s="2"/>
      <c r="E1" s="2"/>
      <c r="F1" s="2"/>
      <c r="G1" s="2"/>
      <c r="H1" s="2"/>
      <c r="I1" s="14"/>
      <c r="J1" s="2"/>
      <c r="K1" s="2"/>
    </row>
    <row r="2" spans="1:11" ht="12.75">
      <c r="A2" s="1" t="str">
        <f>IF(Setup!$B$10="","",Setup!$B$10)</f>
        <v>Regents of the University of Arizona</v>
      </c>
      <c r="B2" s="2"/>
      <c r="C2" s="2"/>
      <c r="D2" s="2"/>
      <c r="E2" s="2"/>
      <c r="F2" s="2"/>
      <c r="G2" s="2"/>
      <c r="H2" s="2"/>
      <c r="I2" s="14"/>
      <c r="J2" s="2"/>
      <c r="K2" s="2"/>
    </row>
    <row r="3" spans="2:11" ht="18" customHeight="1">
      <c r="B3" s="15">
        <f>IF(Setup!$B$12="","",Setup!$B$12)</f>
      </c>
      <c r="C3" s="16"/>
      <c r="D3" s="17"/>
      <c r="E3" s="16"/>
      <c r="F3" s="124" t="s">
        <v>80</v>
      </c>
      <c r="G3" s="16"/>
      <c r="H3" s="16"/>
      <c r="I3" s="16"/>
      <c r="J3" s="19">
        <f>IF(Setup!$B$6="","",Setup!$B$6)</f>
        <v>1</v>
      </c>
      <c r="K3" s="20"/>
    </row>
    <row r="4" spans="2:11" ht="12.75">
      <c r="B4" s="21">
        <f>IF(Setup!$B$14="","",Setup!$B$14)</f>
      </c>
      <c r="D4" s="5"/>
      <c r="E4" s="5"/>
      <c r="F4" s="5"/>
      <c r="G4" s="5"/>
      <c r="H4" s="22">
        <f>IF(Setup!$B$7="","",Setup!$B$7)</f>
      </c>
      <c r="I4" s="22"/>
      <c r="J4" s="18"/>
      <c r="K4" s="6"/>
    </row>
    <row r="5" spans="5:11" ht="12.75">
      <c r="E5" s="5"/>
      <c r="F5" s="5"/>
      <c r="G5" s="5"/>
      <c r="H5" s="5"/>
      <c r="I5" s="5"/>
      <c r="J5" s="18"/>
      <c r="K5" s="5"/>
    </row>
    <row r="6" spans="2:9" ht="12.75">
      <c r="B6" s="58" t="s">
        <v>69</v>
      </c>
      <c r="C6" s="21">
        <f>IF(Setup!$B$18="","",Setup!$B$18)</f>
      </c>
      <c r="D6" s="58" t="s">
        <v>36</v>
      </c>
      <c r="E6" s="99">
        <f>IF(Setup!$B$15="","",TEXT(Setup!$B$15,"mm/dd/yy")&amp;" - "&amp;TEXT(Setup!$B$16,"mm/dd/yy"))</f>
      </c>
      <c r="H6" s="21"/>
      <c r="I6" s="18"/>
    </row>
    <row r="7" spans="2:9" ht="12.75">
      <c r="B7" s="58" t="s">
        <v>300</v>
      </c>
      <c r="C7" s="21">
        <f>IF(Setup!$B$19="","",Setup!$B$19)</f>
      </c>
      <c r="D7" s="58" t="s">
        <v>6</v>
      </c>
      <c r="E7" s="100">
        <f>SUM('Year 1'!E7)+1</f>
        <v>2</v>
      </c>
      <c r="H7" s="21"/>
      <c r="I7" s="18"/>
    </row>
    <row r="8" spans="2:9" ht="12.75">
      <c r="B8" s="11" t="s">
        <v>31</v>
      </c>
      <c r="C8" s="1">
        <f>IF(Setup!$B$21="","",Setup!$B$21)</f>
      </c>
      <c r="I8" s="14"/>
    </row>
    <row r="9" spans="2:9" ht="12.75">
      <c r="B9" s="11" t="s">
        <v>7</v>
      </c>
      <c r="C9" s="11">
        <f>Setup!$B$22</f>
        <v>1</v>
      </c>
      <c r="D9" s="21" t="s">
        <v>8</v>
      </c>
      <c r="E9" s="25" t="str">
        <f>HLOOKUP($E$7,Setup!$C$37:$H$38,2)</f>
        <v>2011-2012</v>
      </c>
      <c r="H9" s="25"/>
      <c r="I9" s="14"/>
    </row>
    <row r="10" spans="3:11" ht="12.75">
      <c r="C10" s="3"/>
      <c r="F10" s="2"/>
      <c r="G10" s="2"/>
      <c r="H10" s="2"/>
      <c r="I10" s="2"/>
      <c r="J10" s="40"/>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1'!C15="","",'Year 1'!C15)</f>
      </c>
      <c r="D15" s="119">
        <f>IF('Year 1'!D15="",0,'Year 1'!D15*'Year 2'!$C$9)</f>
        <v>0</v>
      </c>
      <c r="E15" s="77"/>
      <c r="F15" s="28"/>
      <c r="G15" s="2"/>
      <c r="H15" s="31"/>
      <c r="I15" s="2"/>
      <c r="J15" s="14">
        <f aca="true" t="shared" si="0" ref="J15:J24">$D15*H15</f>
        <v>0</v>
      </c>
      <c r="K15" s="28"/>
    </row>
    <row r="16" spans="2:11" ht="12.75">
      <c r="B16" s="2"/>
      <c r="C16" s="4">
        <f>IF('Year 1'!C16="","",'Year 1'!C16)</f>
      </c>
      <c r="D16" s="119">
        <f>IF('Year 1'!D16="",0,'Year 1'!D16*'Year 2'!$C$9)</f>
        <v>0</v>
      </c>
      <c r="E16" s="77"/>
      <c r="F16" s="28"/>
      <c r="G16" s="2"/>
      <c r="H16" s="31"/>
      <c r="I16" s="2"/>
      <c r="J16" s="14">
        <f t="shared" si="0"/>
        <v>0</v>
      </c>
      <c r="K16" s="28"/>
    </row>
    <row r="17" spans="2:11" ht="12.75">
      <c r="B17" s="2"/>
      <c r="C17" s="4">
        <f>IF('Year 1'!C17="","",'Year 1'!C17)</f>
      </c>
      <c r="D17" s="119">
        <f>IF('Year 1'!D17="",0,'Year 1'!D17*'Year 2'!$C$9)</f>
        <v>0</v>
      </c>
      <c r="E17" s="77"/>
      <c r="F17" s="28"/>
      <c r="G17" s="2"/>
      <c r="H17" s="31"/>
      <c r="I17" s="2"/>
      <c r="J17" s="14">
        <f t="shared" si="0"/>
        <v>0</v>
      </c>
      <c r="K17" s="28"/>
    </row>
    <row r="18" spans="2:11" ht="12.75">
      <c r="B18" s="2"/>
      <c r="C18" s="4">
        <f>IF('Year 1'!C18="","",'Year 1'!C18)</f>
      </c>
      <c r="D18" s="119">
        <f>IF('Year 1'!D18="",0,'Year 1'!D18*'Year 2'!$C$9)</f>
        <v>0</v>
      </c>
      <c r="E18" s="77"/>
      <c r="F18" s="28"/>
      <c r="G18" s="2"/>
      <c r="H18" s="31"/>
      <c r="I18" s="2"/>
      <c r="J18" s="14">
        <f t="shared" si="0"/>
        <v>0</v>
      </c>
      <c r="K18" s="28"/>
    </row>
    <row r="19" spans="2:11" ht="12.75">
      <c r="B19" s="2"/>
      <c r="C19" s="4">
        <f>IF('Year 1'!C19="","",'Year 1'!C19)</f>
      </c>
      <c r="D19" s="119">
        <f>IF('Year 1'!D19="",0,'Year 1'!D19*'Year 2'!$C$9)</f>
        <v>0</v>
      </c>
      <c r="E19" s="77"/>
      <c r="F19" s="28"/>
      <c r="G19" s="2"/>
      <c r="H19" s="31"/>
      <c r="I19" s="2"/>
      <c r="J19" s="14">
        <f t="shared" si="0"/>
        <v>0</v>
      </c>
      <c r="K19" s="28"/>
    </row>
    <row r="20" spans="2:11" ht="12.75">
      <c r="B20" s="2"/>
      <c r="C20" s="4">
        <f>IF('Year 1'!C20="","",'Year 1'!C20)</f>
      </c>
      <c r="D20" s="119">
        <f>IF('Year 1'!D20="",0,'Year 1'!D20*'Year 2'!$C$9)</f>
        <v>0</v>
      </c>
      <c r="E20" s="77"/>
      <c r="F20" s="28"/>
      <c r="G20" s="2"/>
      <c r="H20" s="31"/>
      <c r="I20" s="2"/>
      <c r="J20" s="14">
        <f t="shared" si="0"/>
        <v>0</v>
      </c>
      <c r="K20" s="28"/>
    </row>
    <row r="21" spans="2:11" ht="12.75">
      <c r="B21" s="2"/>
      <c r="C21" s="4">
        <f>IF('Year 1'!C21="","",'Year 1'!C21)</f>
      </c>
      <c r="D21" s="119">
        <f>IF('Year 1'!D21="",0,'Year 1'!D21*'Year 2'!$C$9)</f>
        <v>0</v>
      </c>
      <c r="E21" s="77"/>
      <c r="F21" s="28"/>
      <c r="G21" s="2"/>
      <c r="H21" s="31"/>
      <c r="I21" s="2"/>
      <c r="J21" s="14">
        <f t="shared" si="0"/>
        <v>0</v>
      </c>
      <c r="K21" s="28"/>
    </row>
    <row r="22" spans="2:11" ht="12.75">
      <c r="B22" s="2"/>
      <c r="C22" s="4">
        <f>IF('Year 1'!C22="","",'Year 1'!C22)</f>
      </c>
      <c r="D22" s="119">
        <f>IF('Year 1'!D22="",0,'Year 1'!D22*'Year 2'!$C$9)</f>
        <v>0</v>
      </c>
      <c r="E22" s="77"/>
      <c r="F22" s="28"/>
      <c r="G22" s="2"/>
      <c r="H22" s="31"/>
      <c r="I22" s="2"/>
      <c r="J22" s="14">
        <f t="shared" si="0"/>
        <v>0</v>
      </c>
      <c r="K22" s="28"/>
    </row>
    <row r="23" spans="2:11" ht="12.75">
      <c r="B23" s="2"/>
      <c r="C23" s="4">
        <f>IF('Year 1'!C23="","",'Year 1'!C23)</f>
      </c>
      <c r="D23" s="119">
        <f>IF('Year 1'!D23="",0,'Year 1'!D23*'Year 2'!$C$9)</f>
        <v>0</v>
      </c>
      <c r="E23" s="77"/>
      <c r="F23" s="28"/>
      <c r="G23" s="2"/>
      <c r="H23" s="31"/>
      <c r="I23" s="2"/>
      <c r="J23" s="14">
        <f t="shared" si="0"/>
        <v>0</v>
      </c>
      <c r="K23" s="28"/>
    </row>
    <row r="24" spans="2:11" ht="12.75">
      <c r="B24" s="2"/>
      <c r="C24" s="4">
        <f>IF('Year 1'!C24="","",'Year 1'!C24)</f>
      </c>
      <c r="D24" s="119">
        <f>IF('Year 1'!D24="",0,'Year 1'!D24*'Year 2'!$C$9)</f>
        <v>0</v>
      </c>
      <c r="E24" s="77"/>
      <c r="F24" s="28"/>
      <c r="G24" s="2"/>
      <c r="H24" s="31"/>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1'!E26="",0,'Year 1'!E26*'Year 2'!$C$9)</f>
        <v>0</v>
      </c>
      <c r="F26" s="28"/>
      <c r="G26" s="5"/>
      <c r="H26" s="77"/>
      <c r="I26" s="2"/>
      <c r="J26" s="14">
        <f>SUM(E26*H26)</f>
        <v>0</v>
      </c>
      <c r="K26" s="28"/>
      <c r="L26" s="14"/>
    </row>
    <row r="27" spans="2:12" ht="12.75">
      <c r="B27" s="101"/>
      <c r="C27" s="10"/>
      <c r="D27" s="2" t="s">
        <v>15</v>
      </c>
      <c r="E27" s="119">
        <f>IF('Year 1'!E27="",0,'Year 1'!E27*'Year 2'!$C$9)</f>
        <v>0</v>
      </c>
      <c r="F27" s="28"/>
      <c r="G27" s="5"/>
      <c r="H27" s="77"/>
      <c r="I27" s="2"/>
      <c r="J27" s="14">
        <f>SUM(E27*H27)</f>
        <v>0</v>
      </c>
      <c r="K27" s="28"/>
      <c r="L27" s="14"/>
    </row>
    <row r="28" spans="2:12" ht="12.75">
      <c r="B28" s="101"/>
      <c r="C28" s="10"/>
      <c r="D28" s="2" t="s">
        <v>15</v>
      </c>
      <c r="E28" s="119">
        <f>IF('Year 1'!E28="",0,'Year 1'!E28*'Year 2'!$C$9)</f>
        <v>0</v>
      </c>
      <c r="F28" s="28"/>
      <c r="G28" s="5"/>
      <c r="H28" s="77"/>
      <c r="I28" s="2"/>
      <c r="J28" s="14">
        <f>SUM(E28*H28)</f>
        <v>0</v>
      </c>
      <c r="K28" s="28"/>
      <c r="L28" s="14"/>
    </row>
    <row r="29" spans="2:12" ht="12.75">
      <c r="B29" s="101"/>
      <c r="C29" s="10"/>
      <c r="D29" s="2" t="s">
        <v>15</v>
      </c>
      <c r="E29" s="119">
        <f>IF('Year 1'!E29="",0,'Year 1'!E29*'Year 2'!$C$9)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1'!C37="","",'Year 1'!C37)</f>
      </c>
      <c r="D37" s="119">
        <f>IF('Year 1'!D37="",0,'Year 1'!D37*'Year 2'!$C$9)</f>
        <v>0</v>
      </c>
      <c r="E37" s="2"/>
      <c r="F37" s="28"/>
      <c r="G37" s="2"/>
      <c r="H37" s="147"/>
      <c r="I37" s="2"/>
      <c r="J37" s="14">
        <f>$D37*H37</f>
        <v>0</v>
      </c>
      <c r="K37" s="28"/>
    </row>
    <row r="38" spans="2:11" ht="12.75">
      <c r="B38" s="2"/>
      <c r="C38" s="4">
        <f>IF('Year 1'!C38="","",'Year 1'!C38)</f>
      </c>
      <c r="D38" s="119">
        <f>IF('Year 1'!D38="",0,'Year 1'!D38*'Year 2'!$C$9)</f>
        <v>0</v>
      </c>
      <c r="E38" s="2"/>
      <c r="F38" s="28"/>
      <c r="G38" s="2"/>
      <c r="H38" s="147"/>
      <c r="I38" s="2"/>
      <c r="J38" s="14">
        <f>$D38*H38</f>
        <v>0</v>
      </c>
      <c r="K38" s="28"/>
    </row>
    <row r="39" spans="2:11" ht="12.75">
      <c r="B39" s="2"/>
      <c r="C39" s="4">
        <f>IF('Year 1'!C39="","",'Year 1'!C39)</f>
      </c>
      <c r="D39" s="119">
        <f>IF('Year 1'!D39="",0,'Year 1'!D39*'Year 2'!$C$9)</f>
        <v>0</v>
      </c>
      <c r="E39" s="2"/>
      <c r="F39" s="28"/>
      <c r="G39" s="2"/>
      <c r="H39" s="147"/>
      <c r="I39" s="2"/>
      <c r="J39" s="14">
        <f>$D39*H39</f>
        <v>0</v>
      </c>
      <c r="K39" s="28"/>
    </row>
    <row r="40" spans="2:11" ht="12.75">
      <c r="B40" s="2"/>
      <c r="C40" s="4">
        <f>IF('Year 1'!C40="","",'Year 1'!C40)</f>
      </c>
      <c r="D40" s="119">
        <f>IF('Year 1'!D40="",0,'Year 1'!D40*'Year 2'!$C$9)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1'!C42="","",'Year 1'!C42)</f>
      </c>
      <c r="D42" s="119">
        <f>IF('Year 1'!D42="",0,'Year 1'!D42*'Year 2'!$C$9)</f>
        <v>0</v>
      </c>
      <c r="E42" s="77"/>
      <c r="F42" s="28"/>
      <c r="G42" s="2"/>
      <c r="H42" s="147"/>
      <c r="I42" s="2"/>
      <c r="J42" s="14">
        <f>$D42*H42/12*$E42</f>
        <v>0</v>
      </c>
      <c r="K42" s="28"/>
    </row>
    <row r="43" spans="2:11" ht="12.75">
      <c r="B43" s="2"/>
      <c r="C43" s="4">
        <f>IF('Year 1'!C43="","",'Year 1'!C43)</f>
      </c>
      <c r="D43" s="119">
        <f>IF('Year 1'!D43="",0,'Year 1'!D43*'Year 2'!$C$9)</f>
        <v>0</v>
      </c>
      <c r="E43" s="77"/>
      <c r="F43" s="28"/>
      <c r="G43" s="2"/>
      <c r="H43" s="147"/>
      <c r="I43" s="2"/>
      <c r="J43" s="14">
        <f>$D43*H43/12*$E43</f>
        <v>0</v>
      </c>
      <c r="K43" s="28"/>
    </row>
    <row r="44" spans="2:11" ht="12.75">
      <c r="B44" s="2"/>
      <c r="C44" s="4">
        <f>IF('Year 1'!C44="","",'Year 1'!C44)</f>
      </c>
      <c r="D44" s="119">
        <f>IF('Year 1'!D44="",0,'Year 1'!D44*'Year 2'!$C$9)</f>
        <v>0</v>
      </c>
      <c r="E44" s="77"/>
      <c r="F44" s="28"/>
      <c r="G44" s="2"/>
      <c r="H44" s="147"/>
      <c r="I44" s="2"/>
      <c r="J44" s="14">
        <f>$D44*H44/12*$E44</f>
        <v>0</v>
      </c>
      <c r="K44" s="28"/>
    </row>
    <row r="45" spans="2:11" ht="12.75">
      <c r="B45" s="2"/>
      <c r="C45" s="4">
        <f>IF('Year 1'!C45="","",'Year 1'!C45)</f>
      </c>
      <c r="D45" s="119">
        <f>IF('Year 1'!D45="",0,'Year 1'!D45*'Year 2'!$C$9)</f>
        <v>0</v>
      </c>
      <c r="E45" s="77"/>
      <c r="F45" s="28"/>
      <c r="G45" s="2"/>
      <c r="H45" s="147"/>
      <c r="I45" s="2"/>
      <c r="J45" s="14">
        <f>$D45*H45/12*$E45</f>
        <v>0</v>
      </c>
      <c r="K45" s="28"/>
    </row>
    <row r="46" spans="2:11" ht="12.75">
      <c r="B46" s="2"/>
      <c r="C46" s="4">
        <f>IF('Year 1'!C46="","",'Year 1'!C46)</f>
      </c>
      <c r="D46" s="119">
        <f>IF('Year 1'!D46="",0,'Year 1'!D46*'Year 2'!$C$9)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9">
        <f>IF('Year 1'!D48="",0,'Year 1'!D48*'Year 2'!$C$9)</f>
        <v>22276</v>
      </c>
      <c r="E48" s="78"/>
      <c r="F48" s="28"/>
      <c r="G48" s="2"/>
      <c r="H48" s="17"/>
      <c r="I48" s="2"/>
      <c r="J48" s="63"/>
      <c r="K48" s="28"/>
    </row>
    <row r="49" spans="2:12" ht="12.75">
      <c r="B49" s="6"/>
      <c r="C49" s="54" t="s">
        <v>81</v>
      </c>
      <c r="D49" s="150"/>
      <c r="E49" s="77"/>
      <c r="F49" s="28"/>
      <c r="G49" s="2"/>
      <c r="H49" s="77"/>
      <c r="I49" s="2"/>
      <c r="J49" s="14">
        <f>SUM(D48*D49*E49*H49*0.5)</f>
        <v>0</v>
      </c>
      <c r="K49" s="28"/>
      <c r="L49" s="14"/>
    </row>
    <row r="50" spans="2:12" ht="12.75">
      <c r="B50" s="6"/>
      <c r="C50" s="54" t="s">
        <v>81</v>
      </c>
      <c r="D50" s="150"/>
      <c r="E50" s="77"/>
      <c r="F50" s="28"/>
      <c r="G50" s="2"/>
      <c r="H50" s="77"/>
      <c r="I50" s="2"/>
      <c r="J50" s="14">
        <f>SUM(D48*D50*E50*H50*0.5)</f>
        <v>0</v>
      </c>
      <c r="K50" s="28"/>
      <c r="L50" s="14"/>
    </row>
    <row r="51" spans="2:12" ht="12.75">
      <c r="B51" s="6"/>
      <c r="C51" s="54" t="s">
        <v>81</v>
      </c>
      <c r="D51" s="150"/>
      <c r="E51" s="77"/>
      <c r="F51" s="28"/>
      <c r="G51" s="2"/>
      <c r="H51" s="77"/>
      <c r="I51" s="2"/>
      <c r="J51" s="14">
        <f>SUM(D48*D51*E51*H51*0.5)</f>
        <v>0</v>
      </c>
      <c r="K51" s="28"/>
      <c r="L51" s="14"/>
    </row>
    <row r="52" spans="2:11" s="36" customFormat="1" ht="6" customHeight="1" outlineLevel="1">
      <c r="B52" s="6"/>
      <c r="C52" s="54"/>
      <c r="D52" s="67"/>
      <c r="E52" s="34"/>
      <c r="F52" s="28"/>
      <c r="G52" s="5"/>
      <c r="H52" s="59"/>
      <c r="I52" s="5"/>
      <c r="J52" s="18"/>
      <c r="K52" s="28"/>
    </row>
    <row r="53" spans="2:11" ht="12.75">
      <c r="B53" s="1"/>
      <c r="C53" s="10" t="s">
        <v>50</v>
      </c>
      <c r="D53" s="119">
        <f>IF('Year 1'!D53="",0,'Year 1'!D53*'Year 2'!$C$9)</f>
        <v>23226</v>
      </c>
      <c r="E53" s="78"/>
      <c r="F53" s="28"/>
      <c r="G53" s="2"/>
      <c r="H53" s="17"/>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59"/>
      <c r="I57" s="5"/>
      <c r="J57" s="63"/>
      <c r="K57" s="28"/>
    </row>
    <row r="58" spans="2:11" ht="12.75">
      <c r="B58" s="1"/>
      <c r="C58" s="10" t="s">
        <v>51</v>
      </c>
      <c r="D58" s="119">
        <f>IF('Year 1'!D58="",0,'Year 1'!D58*'Year 2'!$C$9)</f>
        <v>25245</v>
      </c>
      <c r="E58" s="78"/>
      <c r="F58" s="28"/>
      <c r="G58" s="2"/>
      <c r="H58" s="17"/>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9">
        <f>IF('Year 1'!D63="",0,'Year 1'!D63*'Year 2'!$C$9)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 aca="true" t="shared" si="2" ref="J81:J87">H81*$E81</f>
        <v>0</v>
      </c>
      <c r="K81" s="28"/>
      <c r="L81" s="14"/>
    </row>
    <row r="82" spans="2:12" ht="12.75">
      <c r="B82" s="2" t="s">
        <v>302</v>
      </c>
      <c r="C82" s="2"/>
      <c r="D82" s="2"/>
      <c r="E82" s="42">
        <v>0.273</v>
      </c>
      <c r="F82" s="28"/>
      <c r="G82" s="2"/>
      <c r="H82" s="14">
        <f>SUM(J31:J35)</f>
        <v>0</v>
      </c>
      <c r="I82" s="2"/>
      <c r="J82" s="14">
        <f t="shared" si="2"/>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 t="shared" si="2"/>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 t="shared" si="2"/>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46" customFormat="1" ht="12.75">
      <c r="B114" s="5"/>
      <c r="C114" s="5"/>
      <c r="D114" s="5"/>
      <c r="E114" s="5"/>
      <c r="F114" s="5"/>
      <c r="G114" s="59"/>
      <c r="H114" s="5"/>
      <c r="I114" s="2"/>
      <c r="J114" s="18"/>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156"/>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34"/>
      <c r="G160" s="2"/>
      <c r="H160" s="40"/>
      <c r="I160" s="2"/>
      <c r="J160" s="40"/>
      <c r="K160" s="50"/>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c r="I166" s="1"/>
      <c r="J166" s="40">
        <f>SUM(J167:J169)</f>
        <v>0</v>
      </c>
      <c r="K166" s="50"/>
      <c r="L166" s="40"/>
    </row>
    <row r="167" spans="2:12" s="46" customFormat="1" ht="12.75">
      <c r="B167" s="3" t="s">
        <v>15</v>
      </c>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t="s">
        <v>15</v>
      </c>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row r="176" spans="2:12" ht="12.75">
      <c r="B176" s="1"/>
      <c r="C176" s="2"/>
      <c r="D176" s="2"/>
      <c r="E176" s="2"/>
      <c r="F176" s="2"/>
      <c r="G176" s="2"/>
      <c r="H176" s="2"/>
      <c r="I176" s="2"/>
      <c r="J176" s="14"/>
      <c r="K176" s="2"/>
      <c r="L176" s="24"/>
    </row>
    <row r="177" spans="2:12" ht="12.75">
      <c r="B177" s="1"/>
      <c r="L177" s="24"/>
    </row>
    <row r="178" ht="12.75">
      <c r="L178" s="24"/>
    </row>
  </sheetData>
  <mergeCells count="1">
    <mergeCell ref="G11:K11"/>
  </mergeCells>
  <printOptions/>
  <pageMargins left="0.25" right="0.25" top="0.5" bottom="0.55" header="0.5" footer="0"/>
  <pageSetup orientation="portrait" r:id="rId3"/>
  <headerFooter alignWithMargins="0">
    <oddFooter>&amp;C&amp;8&amp;P&amp;R&amp;8&amp;A &amp;D 
</oddFooter>
  </headerFooter>
  <legacyDrawing r:id="rId2"/>
</worksheet>
</file>

<file path=xl/worksheets/sheet5.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B1" s="2"/>
      <c r="C1" s="2"/>
      <c r="D1" s="2"/>
      <c r="E1" s="2"/>
      <c r="F1" s="2"/>
      <c r="G1" s="2"/>
      <c r="H1" s="2"/>
      <c r="I1" s="14"/>
      <c r="J1" s="2"/>
      <c r="K1" s="2"/>
    </row>
    <row r="2" spans="1:11" ht="12.75">
      <c r="A2" s="1" t="str">
        <f>IF(Setup!$B$10="","",Setup!$B$10)</f>
        <v>Regents of the University of Arizona</v>
      </c>
      <c r="B2" s="2"/>
      <c r="C2" s="2"/>
      <c r="D2" s="2"/>
      <c r="E2" s="2"/>
      <c r="F2" s="2"/>
      <c r="G2" s="2"/>
      <c r="H2" s="2"/>
      <c r="I2" s="14"/>
      <c r="J2" s="2"/>
      <c r="K2" s="2"/>
    </row>
    <row r="3" spans="2:11" ht="18" customHeight="1">
      <c r="B3" s="15">
        <f>IF(Setup!$B$12="","",Setup!$B$12)</f>
      </c>
      <c r="C3" s="16"/>
      <c r="D3" s="17"/>
      <c r="E3" s="16"/>
      <c r="F3" s="124" t="s">
        <v>80</v>
      </c>
      <c r="G3" s="16"/>
      <c r="H3" s="16"/>
      <c r="I3" s="16"/>
      <c r="J3" s="19">
        <f>IF(Setup!$B$6="","",Setup!$B$6)</f>
        <v>1</v>
      </c>
      <c r="K3" s="20"/>
    </row>
    <row r="4" spans="2:11" ht="12.75">
      <c r="B4" s="21">
        <f>IF(Setup!$B$14="","",Setup!$B$14)</f>
      </c>
      <c r="D4" s="5"/>
      <c r="E4" s="5"/>
      <c r="F4" s="5"/>
      <c r="G4" s="5"/>
      <c r="H4" s="22">
        <f>IF(Setup!$B$7="","",Setup!$B$7)</f>
      </c>
      <c r="I4" s="22"/>
      <c r="J4" s="18"/>
      <c r="K4" s="6"/>
    </row>
    <row r="5" spans="5:11" ht="12.75">
      <c r="E5" s="5"/>
      <c r="F5" s="5"/>
      <c r="G5" s="5"/>
      <c r="H5" s="5"/>
      <c r="I5" s="5"/>
      <c r="J5" s="18"/>
      <c r="K5" s="5"/>
    </row>
    <row r="6" spans="2:9" ht="12.75">
      <c r="B6" s="58" t="s">
        <v>69</v>
      </c>
      <c r="C6" s="21">
        <f>IF(Setup!$B$18="","",Setup!$B$18)</f>
      </c>
      <c r="D6" s="58" t="s">
        <v>36</v>
      </c>
      <c r="E6" s="21">
        <f>IF(Setup!$B$15="","",TEXT(Setup!$B$15,"mm/dd/yy")&amp;" - "&amp;TEXT(Setup!$B$16,"mm/dd/yy"))</f>
      </c>
      <c r="F6" s="5"/>
      <c r="I6" s="5"/>
    </row>
    <row r="7" spans="2:9" ht="12.75">
      <c r="B7" s="58" t="s">
        <v>300</v>
      </c>
      <c r="C7" s="21">
        <f>IF(Setup!$B$19="","",Setup!$B$19)</f>
      </c>
      <c r="D7" s="58" t="s">
        <v>6</v>
      </c>
      <c r="E7" s="23">
        <v>3</v>
      </c>
      <c r="F7" s="5"/>
      <c r="I7" s="5"/>
    </row>
    <row r="8" spans="2:9" ht="12.75">
      <c r="B8" s="11" t="s">
        <v>31</v>
      </c>
      <c r="C8" s="1">
        <f>IF(Setup!$B$21="","",Setup!$B$21)</f>
      </c>
      <c r="D8" s="96"/>
      <c r="F8" s="2"/>
      <c r="I8" s="2"/>
    </row>
    <row r="9" spans="2:9" ht="12.75">
      <c r="B9" s="11" t="s">
        <v>7</v>
      </c>
      <c r="C9" s="11">
        <f>Setup!$B$22</f>
        <v>1</v>
      </c>
      <c r="D9" s="21" t="s">
        <v>8</v>
      </c>
      <c r="E9" s="25" t="str">
        <f>HLOOKUP($E$7,Setup!$C$37:$H$38,2)</f>
        <v>2012-2013</v>
      </c>
      <c r="F9" s="2"/>
      <c r="I9" s="2"/>
    </row>
    <row r="10" spans="3:11" ht="12.75">
      <c r="C10" s="3"/>
      <c r="F10" s="2"/>
      <c r="G10" s="2"/>
      <c r="H10" s="2"/>
      <c r="I10" s="2"/>
      <c r="J10" s="14"/>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ht="12.75">
      <c r="B13" s="115" t="s">
        <v>9</v>
      </c>
      <c r="C13" s="35"/>
      <c r="D13" s="35"/>
      <c r="E13" s="35"/>
      <c r="F13" s="35"/>
      <c r="G13" s="35"/>
      <c r="H13" s="5"/>
      <c r="I13" s="37"/>
      <c r="J13" s="38"/>
      <c r="K13" s="35"/>
    </row>
    <row r="14" spans="2:11" ht="25.5">
      <c r="B14" s="1" t="s">
        <v>10</v>
      </c>
      <c r="C14" s="2"/>
      <c r="D14" s="27" t="s">
        <v>38</v>
      </c>
      <c r="E14" s="152" t="s">
        <v>119</v>
      </c>
      <c r="F14" s="28"/>
      <c r="G14" s="2"/>
      <c r="H14" s="27" t="s">
        <v>81</v>
      </c>
      <c r="I14" s="3"/>
      <c r="J14" s="29" t="s">
        <v>11</v>
      </c>
      <c r="K14" s="28"/>
    </row>
    <row r="15" spans="2:11" ht="12.75">
      <c r="B15" s="2"/>
      <c r="C15" s="4">
        <f>IF('Year 2'!C15="","",'Year 2'!C15)</f>
      </c>
      <c r="D15" s="119">
        <f>IF('Year 2'!D15="",0,'Year 2'!D15*'Year 3'!$C$9)</f>
        <v>0</v>
      </c>
      <c r="E15" s="77"/>
      <c r="F15" s="28"/>
      <c r="G15" s="2"/>
      <c r="H15" s="147"/>
      <c r="I15" s="2"/>
      <c r="J15" s="14">
        <f aca="true" t="shared" si="0" ref="J15:J24">$D15*H15</f>
        <v>0</v>
      </c>
      <c r="K15" s="28"/>
    </row>
    <row r="16" spans="2:11" ht="12.75">
      <c r="B16" s="2"/>
      <c r="C16" s="4">
        <f>IF('Year 2'!C16="","",'Year 2'!C16)</f>
      </c>
      <c r="D16" s="119">
        <f>IF('Year 2'!D16="",0,'Year 2'!D16*'Year 3'!$C$9)</f>
        <v>0</v>
      </c>
      <c r="E16" s="77"/>
      <c r="F16" s="28"/>
      <c r="G16" s="2"/>
      <c r="H16" s="147"/>
      <c r="I16" s="2"/>
      <c r="J16" s="14">
        <f t="shared" si="0"/>
        <v>0</v>
      </c>
      <c r="K16" s="28"/>
    </row>
    <row r="17" spans="2:11" ht="12.75">
      <c r="B17" s="2"/>
      <c r="C17" s="4">
        <f>IF('Year 2'!C17="","",'Year 2'!C17)</f>
      </c>
      <c r="D17" s="119">
        <f>IF('Year 2'!D17="",0,'Year 2'!D17*'Year 3'!$C$9)</f>
        <v>0</v>
      </c>
      <c r="E17" s="77"/>
      <c r="F17" s="28"/>
      <c r="G17" s="2"/>
      <c r="H17" s="147"/>
      <c r="I17" s="2"/>
      <c r="J17" s="14">
        <f t="shared" si="0"/>
        <v>0</v>
      </c>
      <c r="K17" s="28"/>
    </row>
    <row r="18" spans="2:11" ht="12.75">
      <c r="B18" s="2"/>
      <c r="C18" s="4">
        <f>IF('Year 2'!C18="","",'Year 2'!C18)</f>
      </c>
      <c r="D18" s="119">
        <f>IF('Year 2'!D18="",0,'Year 2'!D18*'Year 3'!$C$9)</f>
        <v>0</v>
      </c>
      <c r="E18" s="77"/>
      <c r="F18" s="28"/>
      <c r="G18" s="2"/>
      <c r="H18" s="147"/>
      <c r="I18" s="2"/>
      <c r="J18" s="14">
        <f t="shared" si="0"/>
        <v>0</v>
      </c>
      <c r="K18" s="28"/>
    </row>
    <row r="19" spans="2:11" ht="12.75">
      <c r="B19" s="2"/>
      <c r="C19" s="4">
        <f>IF('Year 2'!C19="","",'Year 2'!C19)</f>
      </c>
      <c r="D19" s="119">
        <f>IF('Year 2'!D19="",0,'Year 2'!D19*'Year 3'!$C$9)</f>
        <v>0</v>
      </c>
      <c r="E19" s="77">
        <f>IF('Year 2'!E20="","",'Year 2'!E20)</f>
      </c>
      <c r="F19" s="28"/>
      <c r="G19" s="2"/>
      <c r="H19" s="147"/>
      <c r="I19" s="2"/>
      <c r="J19" s="14">
        <f t="shared" si="0"/>
        <v>0</v>
      </c>
      <c r="K19" s="28"/>
    </row>
    <row r="20" spans="2:11" ht="12.75">
      <c r="B20" s="2"/>
      <c r="C20" s="4">
        <f>IF('Year 2'!C30="","",'Year 2'!C30)</f>
      </c>
      <c r="D20" s="119">
        <f>IF('Year 2'!D20="",0,'Year 2'!D20*'Year 3'!$C$9)</f>
        <v>0</v>
      </c>
      <c r="E20" s="77"/>
      <c r="F20" s="28"/>
      <c r="G20" s="2"/>
      <c r="H20" s="147"/>
      <c r="I20" s="2"/>
      <c r="J20" s="14">
        <f t="shared" si="0"/>
        <v>0</v>
      </c>
      <c r="K20" s="28"/>
    </row>
    <row r="21" spans="2:11" ht="12.75">
      <c r="B21" s="2"/>
      <c r="C21" s="4"/>
      <c r="D21" s="119">
        <f>IF('Year 2'!D21="",0,'Year 2'!D21*'Year 3'!$C$9)</f>
        <v>0</v>
      </c>
      <c r="E21" s="77"/>
      <c r="F21" s="28"/>
      <c r="G21" s="2"/>
      <c r="H21" s="147"/>
      <c r="I21" s="2"/>
      <c r="J21" s="14">
        <f t="shared" si="0"/>
        <v>0</v>
      </c>
      <c r="K21" s="28"/>
    </row>
    <row r="22" spans="2:11" ht="12.75">
      <c r="B22" s="2"/>
      <c r="C22" s="4"/>
      <c r="D22" s="119">
        <f>IF('Year 2'!D22="",0,'Year 2'!D22*'Year 3'!$C$9)</f>
        <v>0</v>
      </c>
      <c r="E22" s="77"/>
      <c r="F22" s="28"/>
      <c r="G22" s="2"/>
      <c r="H22" s="147"/>
      <c r="I22" s="2"/>
      <c r="J22" s="14">
        <f t="shared" si="0"/>
        <v>0</v>
      </c>
      <c r="K22" s="28"/>
    </row>
    <row r="23" spans="2:11" ht="12.75">
      <c r="B23" s="2"/>
      <c r="C23" s="4"/>
      <c r="D23" s="119">
        <f>IF('Year 2'!D23="",0,'Year 2'!D23*'Year 3'!$C$9)</f>
        <v>0</v>
      </c>
      <c r="E23" s="77"/>
      <c r="F23" s="28"/>
      <c r="G23" s="2"/>
      <c r="H23" s="147"/>
      <c r="I23" s="2"/>
      <c r="J23" s="14">
        <f t="shared" si="0"/>
        <v>0</v>
      </c>
      <c r="K23" s="28"/>
    </row>
    <row r="24" spans="2:11" ht="12.75">
      <c r="B24" s="2"/>
      <c r="C24" s="4"/>
      <c r="D24" s="119">
        <f>IF('Year 2'!D24="",0,'Year 2'!D24*'Year 3'!$C$9)</f>
        <v>0</v>
      </c>
      <c r="E24" s="77"/>
      <c r="F24" s="28"/>
      <c r="G24" s="2"/>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2'!E26="",0,'Year 2'!E26*'Year 3'!$C$9)</f>
        <v>0</v>
      </c>
      <c r="F26" s="28"/>
      <c r="G26" s="5"/>
      <c r="H26" s="77"/>
      <c r="I26" s="2"/>
      <c r="J26" s="14">
        <f>SUM(E26*H26)</f>
        <v>0</v>
      </c>
      <c r="K26" s="28"/>
      <c r="L26" s="14"/>
    </row>
    <row r="27" spans="2:12" ht="12.75">
      <c r="B27" s="101"/>
      <c r="C27" s="10"/>
      <c r="D27" s="2" t="s">
        <v>15</v>
      </c>
      <c r="E27" s="119">
        <f>IF('Year 2'!E27="",0,'Year 2'!E27*'Year 3'!$C$9)</f>
        <v>0</v>
      </c>
      <c r="F27" s="28"/>
      <c r="G27" s="5"/>
      <c r="H27" s="77"/>
      <c r="I27" s="2"/>
      <c r="J27" s="14">
        <f>SUM(E27*H27)</f>
        <v>0</v>
      </c>
      <c r="K27" s="28"/>
      <c r="L27" s="14"/>
    </row>
    <row r="28" spans="2:12" ht="12.75">
      <c r="B28" s="101"/>
      <c r="C28" s="10"/>
      <c r="D28" s="2" t="s">
        <v>15</v>
      </c>
      <c r="E28" s="119">
        <f>IF('Year 2'!E28="",0,'Year 2'!E28*'Year 3'!$C$9)</f>
        <v>0</v>
      </c>
      <c r="F28" s="28"/>
      <c r="G28" s="5"/>
      <c r="H28" s="77"/>
      <c r="I28" s="2"/>
      <c r="J28" s="14">
        <f>SUM(E28*H28)</f>
        <v>0</v>
      </c>
      <c r="K28" s="28"/>
      <c r="L28" s="14"/>
    </row>
    <row r="29" spans="2:12" ht="12.75">
      <c r="B29" s="101"/>
      <c r="C29" s="10"/>
      <c r="D29" s="2" t="s">
        <v>15</v>
      </c>
      <c r="E29" s="119">
        <f>IF('Year 2'!E29="",0,'Year 2'!E29*'Year 3'!$C$9)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2'!D37="",0,'Year 2'!D37*'Year 3'!$C$9)</f>
        <v>0</v>
      </c>
      <c r="E37" s="2"/>
      <c r="F37" s="28"/>
      <c r="G37" s="2"/>
      <c r="H37" s="147"/>
      <c r="I37" s="2"/>
      <c r="J37" s="14">
        <f>$D37*H37</f>
        <v>0</v>
      </c>
      <c r="K37" s="28"/>
    </row>
    <row r="38" spans="2:11" ht="12.75">
      <c r="B38" s="2"/>
      <c r="C38" s="4">
        <f>IF('Year 2'!C38="","",'Year 2'!C38)</f>
      </c>
      <c r="D38" s="119">
        <f>IF('Year 2'!D38="",0,'Year 2'!D38*'Year 3'!$C$9)</f>
        <v>0</v>
      </c>
      <c r="E38" s="2"/>
      <c r="F38" s="28"/>
      <c r="G38" s="2"/>
      <c r="H38" s="147"/>
      <c r="I38" s="2"/>
      <c r="J38" s="14">
        <f>$D38*H38</f>
        <v>0</v>
      </c>
      <c r="K38" s="28"/>
    </row>
    <row r="39" spans="2:11" ht="12.75">
      <c r="B39" s="2"/>
      <c r="C39" s="4">
        <f>IF('Year 2'!C39="","",'Year 2'!C39)</f>
      </c>
      <c r="D39" s="119">
        <f>IF('Year 2'!D39="",0,'Year 2'!D39*'Year 3'!$C$9)</f>
        <v>0</v>
      </c>
      <c r="E39" s="2"/>
      <c r="F39" s="28"/>
      <c r="G39" s="2"/>
      <c r="H39" s="147"/>
      <c r="I39" s="2"/>
      <c r="J39" s="14">
        <f>$D39*H39</f>
        <v>0</v>
      </c>
      <c r="K39" s="28"/>
    </row>
    <row r="40" spans="2:11" ht="12.75">
      <c r="B40" s="2"/>
      <c r="C40" s="4">
        <f>IF('Year 2'!C40="","",'Year 2'!C40)</f>
      </c>
      <c r="D40" s="119">
        <f>IF('Year 2'!D40="",0,'Year 2'!D40*'Year 3'!$C$9)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2'!D42="",0,'Year 2'!D42*'Year 3'!$C$9)</f>
        <v>0</v>
      </c>
      <c r="E42" s="77"/>
      <c r="F42" s="28"/>
      <c r="G42" s="2"/>
      <c r="H42" s="147"/>
      <c r="I42" s="2"/>
      <c r="J42" s="14">
        <f>$D42*H42/12*$E42</f>
        <v>0</v>
      </c>
      <c r="K42" s="28"/>
    </row>
    <row r="43" spans="2:11" ht="12.75">
      <c r="B43" s="2"/>
      <c r="C43" s="4">
        <f>IF('Year 2'!C43="","",'Year 2'!C43)</f>
      </c>
      <c r="D43" s="119">
        <f>IF('Year 2'!D43="",0,'Year 2'!D43*'Year 3'!$C$9)</f>
        <v>0</v>
      </c>
      <c r="E43" s="77"/>
      <c r="F43" s="28"/>
      <c r="G43" s="2"/>
      <c r="H43" s="147"/>
      <c r="I43" s="2"/>
      <c r="J43" s="14">
        <f>$D43*H43/12*$E43</f>
        <v>0</v>
      </c>
      <c r="K43" s="28"/>
    </row>
    <row r="44" spans="2:11" ht="12.75">
      <c r="B44" s="2"/>
      <c r="C44" s="4">
        <f>IF('Year 2'!C44="","",'Year 2'!C44)</f>
      </c>
      <c r="D44" s="119">
        <f>IF('Year 2'!D44="",0,'Year 2'!D44*'Year 3'!$C$9)</f>
        <v>0</v>
      </c>
      <c r="E44" s="77"/>
      <c r="F44" s="28"/>
      <c r="G44" s="2"/>
      <c r="H44" s="147"/>
      <c r="I44" s="2"/>
      <c r="J44" s="14">
        <f>$D44*H44/12*$E44</f>
        <v>0</v>
      </c>
      <c r="K44" s="28"/>
    </row>
    <row r="45" spans="2:11" ht="12.75">
      <c r="B45" s="2"/>
      <c r="C45" s="4">
        <f>IF('Year 2'!C45="","",'Year 2'!C45)</f>
      </c>
      <c r="D45" s="119">
        <f>IF('Year 2'!D45="",0,'Year 2'!D45*'Year 3'!$C$9)</f>
        <v>0</v>
      </c>
      <c r="E45" s="77"/>
      <c r="F45" s="28"/>
      <c r="G45" s="2"/>
      <c r="H45" s="147"/>
      <c r="I45" s="2"/>
      <c r="J45" s="14">
        <f>$D45*H45/12*$E45</f>
        <v>0</v>
      </c>
      <c r="K45" s="28"/>
    </row>
    <row r="46" spans="2:11" ht="12.75">
      <c r="B46" s="2"/>
      <c r="C46" s="4">
        <f>IF('Year 2'!C46="","",'Year 2'!C46)</f>
      </c>
      <c r="D46" s="119">
        <f>IF('Year 2'!D46="",0,'Year 2'!D46*'Year 3'!$C$9)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9">
        <f>IF('Year 2'!D48="",0,'Year 2'!D48*'Year 3'!$C$9)</f>
        <v>22276</v>
      </c>
      <c r="E48" s="78"/>
      <c r="F48" s="28"/>
      <c r="G48" s="2"/>
      <c r="H48" s="48"/>
      <c r="I48" s="2"/>
      <c r="J48" s="63"/>
      <c r="K48" s="28"/>
    </row>
    <row r="49" spans="2:12" ht="12.75">
      <c r="B49" s="6"/>
      <c r="C49" s="54" t="s">
        <v>81</v>
      </c>
      <c r="D49" s="150"/>
      <c r="E49" s="77"/>
      <c r="F49" s="28"/>
      <c r="G49" s="2"/>
      <c r="H49" s="77"/>
      <c r="I49" s="2"/>
      <c r="J49" s="14">
        <f>SUM(D48*D49*E49*H49*0.5)</f>
        <v>0</v>
      </c>
      <c r="K49" s="28"/>
      <c r="L49" s="14"/>
    </row>
    <row r="50" spans="2:12" ht="12.75">
      <c r="B50" s="6"/>
      <c r="C50" s="54" t="s">
        <v>81</v>
      </c>
      <c r="D50" s="150"/>
      <c r="E50" s="77"/>
      <c r="F50" s="28"/>
      <c r="G50" s="2"/>
      <c r="H50" s="77"/>
      <c r="I50" s="2"/>
      <c r="J50" s="14">
        <f>SUM(D48*D50*E50*H50*0.5)</f>
        <v>0</v>
      </c>
      <c r="K50" s="28"/>
      <c r="L50" s="14"/>
    </row>
    <row r="51" spans="2:12" ht="12.75">
      <c r="B51" s="6"/>
      <c r="C51" s="54" t="s">
        <v>81</v>
      </c>
      <c r="D51" s="150"/>
      <c r="E51" s="77"/>
      <c r="F51" s="28"/>
      <c r="G51" s="2"/>
      <c r="H51" s="77"/>
      <c r="I51" s="2"/>
      <c r="J51" s="14">
        <f>SUM(D48*D51*E51*H51*0.5)</f>
        <v>0</v>
      </c>
      <c r="K51" s="28"/>
      <c r="L51" s="14"/>
    </row>
    <row r="52" spans="2:11" s="36" customFormat="1" ht="6" customHeight="1" outlineLevel="1">
      <c r="B52" s="6"/>
      <c r="C52" s="54"/>
      <c r="D52" s="67"/>
      <c r="E52" s="34"/>
      <c r="F52" s="28"/>
      <c r="G52" s="5"/>
      <c r="H52" s="107"/>
      <c r="I52" s="5"/>
      <c r="J52" s="18"/>
      <c r="K52" s="28"/>
    </row>
    <row r="53" spans="2:11" ht="12.75">
      <c r="B53" s="1"/>
      <c r="C53" s="10" t="s">
        <v>50</v>
      </c>
      <c r="D53" s="119">
        <f>IF('Year 2'!D53="",0,'Year 2'!D53*'Year 3'!$C$9)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9">
        <f>IF('Year 2'!D58="",0,'Year 2'!D58*'Year 3'!$C$9)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9">
        <f>IF('Year 2'!D63="",0,'Year 2'!D63*'Year 3'!$C$9)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 aca="true" t="shared" si="2" ref="J81:J87">H81*$E81</f>
        <v>0</v>
      </c>
      <c r="K81" s="28"/>
      <c r="L81" s="14"/>
    </row>
    <row r="82" spans="2:12" ht="12.75">
      <c r="B82" s="2" t="s">
        <v>302</v>
      </c>
      <c r="C82" s="2"/>
      <c r="D82" s="2"/>
      <c r="E82" s="42">
        <v>0.273</v>
      </c>
      <c r="F82" s="28"/>
      <c r="G82" s="2"/>
      <c r="H82" s="14">
        <f>SUM(J31:J35)</f>
        <v>0</v>
      </c>
      <c r="I82" s="2"/>
      <c r="J82" s="14">
        <f t="shared" si="2"/>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 t="shared" si="2"/>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 t="shared" si="2"/>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107"/>
      <c r="G160" s="2"/>
      <c r="H160" s="40"/>
      <c r="I160" s="2"/>
      <c r="J160" s="40"/>
      <c r="K160" s="50"/>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c r="I166" s="1"/>
      <c r="J166" s="40">
        <f>SUM(J167:J169)</f>
        <v>0</v>
      </c>
      <c r="K166" s="50"/>
      <c r="L166" s="40"/>
    </row>
    <row r="167" spans="2:12" s="46" customFormat="1" ht="12.75">
      <c r="B167" s="3"/>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oddFooter>
  </headerFooter>
  <legacyDrawing r:id="rId2"/>
</worksheet>
</file>

<file path=xl/worksheets/sheet6.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237" t="str">
        <f>IF(Setup!$B$9="","",Setup!$B$9)</f>
        <v>College of Education</v>
      </c>
      <c r="B1" s="2"/>
      <c r="C1" s="2"/>
      <c r="D1" s="2"/>
      <c r="E1" s="2"/>
      <c r="F1" s="2"/>
      <c r="G1" s="2"/>
      <c r="H1" s="2"/>
      <c r="I1" s="14"/>
      <c r="J1" s="2"/>
      <c r="K1" s="2"/>
    </row>
    <row r="2" spans="1:11" ht="12.75">
      <c r="A2" s="237" t="str">
        <f>IF(Setup!$B$10="","",Setup!$B$10)</f>
        <v>Regents of the University of Arizona</v>
      </c>
      <c r="B2" s="2"/>
      <c r="C2" s="2"/>
      <c r="D2" s="2"/>
      <c r="E2" s="2"/>
      <c r="F2" s="2"/>
      <c r="G2" s="2"/>
      <c r="H2" s="2"/>
      <c r="I2" s="14"/>
      <c r="J2" s="2"/>
      <c r="K2" s="2"/>
    </row>
    <row r="3" spans="1:11" ht="18" customHeight="1">
      <c r="A3" s="117"/>
      <c r="B3" s="15">
        <f>IF(Setup!$B$12="","",Setup!$B$12)</f>
      </c>
      <c r="C3" s="16"/>
      <c r="D3" s="17"/>
      <c r="E3" s="16"/>
      <c r="F3" s="124" t="s">
        <v>80</v>
      </c>
      <c r="G3" s="16"/>
      <c r="H3" s="16"/>
      <c r="I3" s="16"/>
      <c r="J3" s="19">
        <f>IF(Setup!$B$6="","",Setup!$B$6)</f>
        <v>1</v>
      </c>
      <c r="K3" s="20"/>
    </row>
    <row r="4" spans="1:11" ht="12.75">
      <c r="A4" s="117"/>
      <c r="B4" s="21">
        <f>IF(Setup!$B$14="","",Setup!$B$14)</f>
      </c>
      <c r="D4" s="5"/>
      <c r="E4" s="5"/>
      <c r="F4" s="5"/>
      <c r="G4" s="5"/>
      <c r="H4" s="22">
        <f>IF(Setup!$B$7="","",Setup!$B$7)</f>
      </c>
      <c r="I4" s="22"/>
      <c r="J4" s="18"/>
      <c r="K4" s="6"/>
    </row>
    <row r="5" spans="1:11" ht="12.75">
      <c r="A5" s="117"/>
      <c r="E5" s="5"/>
      <c r="F5" s="5"/>
      <c r="G5" s="5"/>
      <c r="H5" s="5"/>
      <c r="I5" s="5"/>
      <c r="J5" s="18"/>
      <c r="K5" s="5"/>
    </row>
    <row r="6" spans="1:9" ht="12.75">
      <c r="A6" s="117"/>
      <c r="B6" s="58" t="s">
        <v>69</v>
      </c>
      <c r="C6" s="21">
        <f>IF(Setup!$B$18="","",Setup!$B$18)</f>
      </c>
      <c r="D6" s="58" t="s">
        <v>36</v>
      </c>
      <c r="E6" s="21">
        <f>IF(Setup!$B$15="","",TEXT(Setup!$B$15,"mm/dd/yy")&amp;" - "&amp;TEXT(Setup!$B$16,"mm/dd/yy"))</f>
      </c>
      <c r="H6" s="21"/>
      <c r="I6" s="18"/>
    </row>
    <row r="7" spans="1:9" ht="12.75">
      <c r="A7" s="117"/>
      <c r="B7" s="58" t="s">
        <v>300</v>
      </c>
      <c r="C7" s="21">
        <f>IF(Setup!$B$19="","",Setup!$B$19)</f>
      </c>
      <c r="D7" s="58" t="s">
        <v>6</v>
      </c>
      <c r="E7" s="23">
        <v>4</v>
      </c>
      <c r="H7" s="21"/>
      <c r="I7" s="18"/>
    </row>
    <row r="8" spans="1:9" ht="12.75">
      <c r="A8" s="117"/>
      <c r="B8" s="11" t="s">
        <v>31</v>
      </c>
      <c r="C8" s="1">
        <f>IF(Setup!$B$21="","",Setup!$B$21)</f>
      </c>
      <c r="D8" s="96"/>
      <c r="I8" s="14"/>
    </row>
    <row r="9" spans="1:9" ht="12.75">
      <c r="A9" s="117"/>
      <c r="B9" s="11" t="s">
        <v>7</v>
      </c>
      <c r="C9" s="11">
        <f>Setup!$B$22</f>
        <v>1</v>
      </c>
      <c r="D9" s="21" t="s">
        <v>8</v>
      </c>
      <c r="E9" s="25" t="str">
        <f>HLOOKUP($E$7,Setup!$C$37:$H$38,2)</f>
        <v>2013-2014</v>
      </c>
      <c r="H9" s="25"/>
      <c r="I9" s="14"/>
    </row>
    <row r="10" spans="2:11" ht="12.75">
      <c r="B10" s="117"/>
      <c r="C10" s="3"/>
      <c r="F10" s="2"/>
      <c r="G10" s="2"/>
      <c r="H10" s="2"/>
      <c r="I10" s="2"/>
      <c r="J10" s="14"/>
      <c r="K10" s="2"/>
    </row>
    <row r="11" spans="2:11" ht="13.5" thickBot="1">
      <c r="B11" s="118"/>
      <c r="C11" s="26"/>
      <c r="D11" s="26"/>
      <c r="E11" s="26"/>
      <c r="F11" s="26"/>
      <c r="G11" s="274">
        <f>IF(Setup!$B$18="","",Setup!$B$18)</f>
      </c>
      <c r="H11" s="274"/>
      <c r="I11" s="274"/>
      <c r="J11" s="274"/>
      <c r="K11" s="274"/>
    </row>
    <row r="12" spans="2:11" ht="6" customHeight="1">
      <c r="B12" s="117"/>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3'!D15="",0,'Year 3'!D15*'Year 4'!$C$9)</f>
        <v>0</v>
      </c>
      <c r="E15" s="4"/>
      <c r="F15" s="28"/>
      <c r="G15" s="2"/>
      <c r="H15" s="147"/>
      <c r="I15" s="2"/>
      <c r="J15" s="14">
        <f aca="true" t="shared" si="0" ref="J15:J24">$D15*H15</f>
        <v>0</v>
      </c>
      <c r="K15" s="28"/>
    </row>
    <row r="16" spans="2:11" ht="12.75">
      <c r="B16" s="2"/>
      <c r="C16" s="4">
        <f>IF('Year 2'!C16="","",'Year 2'!C16)</f>
      </c>
      <c r="D16" s="119">
        <f>IF('Year 3'!D16="",0,'Year 3'!D16*'Year 4'!$C$9)</f>
        <v>0</v>
      </c>
      <c r="E16" s="4"/>
      <c r="F16" s="28"/>
      <c r="G16" s="2"/>
      <c r="H16" s="147"/>
      <c r="I16" s="2"/>
      <c r="J16" s="14">
        <f t="shared" si="0"/>
        <v>0</v>
      </c>
      <c r="K16" s="28"/>
    </row>
    <row r="17" spans="2:11" ht="12.75">
      <c r="B17" s="2"/>
      <c r="C17" s="4">
        <f>IF('Year 2'!C17="","",'Year 2'!C17)</f>
      </c>
      <c r="D17" s="119">
        <f>IF('Year 3'!D17="",0,'Year 3'!D17*'Year 4'!$C$9)</f>
        <v>0</v>
      </c>
      <c r="E17" s="4"/>
      <c r="F17" s="28"/>
      <c r="G17" s="2"/>
      <c r="H17" s="147"/>
      <c r="I17" s="2"/>
      <c r="J17" s="14">
        <f t="shared" si="0"/>
        <v>0</v>
      </c>
      <c r="K17" s="28"/>
    </row>
    <row r="18" spans="2:11" ht="12.75">
      <c r="B18" s="2"/>
      <c r="C18" s="4">
        <f>IF('Year 2'!C18="","",'Year 2'!C18)</f>
      </c>
      <c r="D18" s="119">
        <f>IF('Year 3'!D18="",0,'Year 3'!D18*'Year 4'!$C$9)</f>
        <v>0</v>
      </c>
      <c r="E18" s="4"/>
      <c r="F18" s="28"/>
      <c r="G18" s="2"/>
      <c r="H18" s="147"/>
      <c r="I18" s="2"/>
      <c r="J18" s="14">
        <f t="shared" si="0"/>
        <v>0</v>
      </c>
      <c r="K18" s="28"/>
    </row>
    <row r="19" spans="2:11" ht="12.75">
      <c r="B19" s="2"/>
      <c r="C19" s="4">
        <f>IF('Year 2'!C19="","",'Year 2'!C19)</f>
      </c>
      <c r="D19" s="119">
        <f>IF('Year 3'!D19="",0,'Year 3'!D19*'Year 4'!$C$9)</f>
        <v>0</v>
      </c>
      <c r="E19" s="4">
        <f>IF('Year 2'!E20="","",'Year 2'!E20)</f>
      </c>
      <c r="F19" s="28"/>
      <c r="G19" s="2"/>
      <c r="H19" s="147"/>
      <c r="I19" s="2"/>
      <c r="J19" s="14">
        <f t="shared" si="0"/>
        <v>0</v>
      </c>
      <c r="K19" s="28"/>
    </row>
    <row r="20" spans="2:11" ht="12.75">
      <c r="B20" s="2"/>
      <c r="C20" s="4">
        <f>IF('Year 2'!C30="","",'Year 2'!C30)</f>
      </c>
      <c r="D20" s="119">
        <f>IF('Year 3'!D20="",0,'Year 3'!D20*'Year 4'!$C$9)</f>
        <v>0</v>
      </c>
      <c r="E20" s="4"/>
      <c r="F20" s="28"/>
      <c r="G20" s="2"/>
      <c r="H20" s="147"/>
      <c r="I20" s="2"/>
      <c r="J20" s="14">
        <f t="shared" si="0"/>
        <v>0</v>
      </c>
      <c r="K20" s="28"/>
    </row>
    <row r="21" spans="2:11" ht="12.75">
      <c r="B21" s="2"/>
      <c r="C21" s="4"/>
      <c r="D21" s="119">
        <f>IF('Year 3'!D21="",0,'Year 3'!D21*'Year 4'!$C$9)</f>
        <v>0</v>
      </c>
      <c r="E21" s="4"/>
      <c r="F21" s="28"/>
      <c r="G21" s="2"/>
      <c r="H21" s="147"/>
      <c r="I21" s="2"/>
      <c r="J21" s="14">
        <f t="shared" si="0"/>
        <v>0</v>
      </c>
      <c r="K21" s="28"/>
    </row>
    <row r="22" spans="2:11" ht="12.75">
      <c r="B22" s="2"/>
      <c r="C22" s="4"/>
      <c r="D22" s="119">
        <f>IF('Year 3'!D22="",0,'Year 3'!D22*'Year 4'!$C$9)</f>
        <v>0</v>
      </c>
      <c r="E22" s="4"/>
      <c r="F22" s="28"/>
      <c r="G22" s="2"/>
      <c r="H22" s="147"/>
      <c r="I22" s="2"/>
      <c r="J22" s="14">
        <f t="shared" si="0"/>
        <v>0</v>
      </c>
      <c r="K22" s="28"/>
    </row>
    <row r="23" spans="2:11" ht="12.75">
      <c r="B23" s="2"/>
      <c r="C23" s="4"/>
      <c r="D23" s="119">
        <f>IF('Year 3'!D23="",0,'Year 3'!D23*'Year 4'!$C$9)</f>
        <v>0</v>
      </c>
      <c r="E23" s="4"/>
      <c r="F23" s="28"/>
      <c r="G23" s="2"/>
      <c r="H23" s="147"/>
      <c r="I23" s="2"/>
      <c r="J23" s="14">
        <f t="shared" si="0"/>
        <v>0</v>
      </c>
      <c r="K23" s="28"/>
    </row>
    <row r="24" spans="2:11" ht="12.75">
      <c r="B24" s="2"/>
      <c r="C24" s="4"/>
      <c r="D24" s="119">
        <f>IF('Year 3'!D24="",0,'Year 3'!D24*'Year 4'!$C$9)</f>
        <v>0</v>
      </c>
      <c r="E24" s="4"/>
      <c r="F24" s="28"/>
      <c r="G24" s="2"/>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3'!E26="",0,'Year 3'!E26*'Year 4'!$C$9)</f>
        <v>0</v>
      </c>
      <c r="F26" s="28"/>
      <c r="G26" s="5"/>
      <c r="H26" s="77"/>
      <c r="I26" s="2"/>
      <c r="J26" s="14">
        <f>SUM(E26*H26)</f>
        <v>0</v>
      </c>
      <c r="K26" s="28"/>
      <c r="L26" s="14"/>
    </row>
    <row r="27" spans="2:12" ht="12.75">
      <c r="B27" s="101"/>
      <c r="C27" s="10"/>
      <c r="D27" s="2" t="s">
        <v>15</v>
      </c>
      <c r="E27" s="119">
        <f>IF('Year 3'!E27="",0,'Year 3'!E27*'Year 4'!$C$9)</f>
        <v>0</v>
      </c>
      <c r="F27" s="28"/>
      <c r="G27" s="5"/>
      <c r="H27" s="77"/>
      <c r="I27" s="2"/>
      <c r="J27" s="14">
        <f>SUM(E27*H27)</f>
        <v>0</v>
      </c>
      <c r="K27" s="28"/>
      <c r="L27" s="14"/>
    </row>
    <row r="28" spans="2:12" ht="12.75">
      <c r="B28" s="101"/>
      <c r="C28" s="10"/>
      <c r="D28" s="2" t="s">
        <v>15</v>
      </c>
      <c r="E28" s="119">
        <f>IF('Year 3'!E28="",0,'Year 3'!E28*'Year 4'!$C$9)</f>
        <v>0</v>
      </c>
      <c r="F28" s="28"/>
      <c r="G28" s="5"/>
      <c r="H28" s="77"/>
      <c r="I28" s="2"/>
      <c r="J28" s="14">
        <f>SUM(E28*H28)</f>
        <v>0</v>
      </c>
      <c r="K28" s="28"/>
      <c r="L28" s="14"/>
    </row>
    <row r="29" spans="2:12" ht="12.75">
      <c r="B29" s="101"/>
      <c r="C29" s="10"/>
      <c r="D29" s="2" t="s">
        <v>15</v>
      </c>
      <c r="E29" s="119">
        <f>IF('Year 3'!E29="",0,'Year 3'!E29*'Year 4'!$C$9)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3'!D37="",0,'Year 3'!D37*'Year 4'!$C$9)</f>
        <v>0</v>
      </c>
      <c r="E37" s="2"/>
      <c r="F37" s="28"/>
      <c r="G37" s="2"/>
      <c r="H37" s="147"/>
      <c r="I37" s="2"/>
      <c r="J37" s="14">
        <f>$D37*H37</f>
        <v>0</v>
      </c>
      <c r="K37" s="28"/>
    </row>
    <row r="38" spans="2:11" ht="12.75">
      <c r="B38" s="2"/>
      <c r="C38" s="4">
        <f>IF('Year 2'!C38="","",'Year 2'!C38)</f>
      </c>
      <c r="D38" s="119">
        <f>IF('Year 3'!D38="",0,'Year 3'!D38*'Year 4'!$C$9)</f>
        <v>0</v>
      </c>
      <c r="E38" s="2"/>
      <c r="F38" s="28"/>
      <c r="G38" s="2"/>
      <c r="H38" s="147"/>
      <c r="I38" s="2"/>
      <c r="J38" s="14">
        <f>$D38*H38</f>
        <v>0</v>
      </c>
      <c r="K38" s="28"/>
    </row>
    <row r="39" spans="2:11" ht="12.75">
      <c r="B39" s="2"/>
      <c r="C39" s="4">
        <f>IF('Year 2'!C39="","",'Year 2'!C39)</f>
      </c>
      <c r="D39" s="119">
        <f>IF('Year 3'!D39="",0,'Year 3'!D39*'Year 4'!$C$9)</f>
        <v>0</v>
      </c>
      <c r="E39" s="2"/>
      <c r="F39" s="28"/>
      <c r="G39" s="2"/>
      <c r="H39" s="147"/>
      <c r="I39" s="2"/>
      <c r="J39" s="14">
        <f>$D39*H39</f>
        <v>0</v>
      </c>
      <c r="K39" s="28"/>
    </row>
    <row r="40" spans="2:11" ht="12.75">
      <c r="B40" s="2"/>
      <c r="C40" s="4">
        <f>IF('Year 2'!C40="","",'Year 2'!C40)</f>
      </c>
      <c r="D40" s="119">
        <f>IF('Year 3'!D40="",0,'Year 3'!D40*'Year 4'!$C$9)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3'!D42="",0,'Year 3'!D42*'Year 4'!$C$9)</f>
        <v>0</v>
      </c>
      <c r="E42" s="77"/>
      <c r="F42" s="28"/>
      <c r="G42" s="2"/>
      <c r="H42" s="147"/>
      <c r="I42" s="2"/>
      <c r="J42" s="14">
        <f>$D42*H42/12*$E42</f>
        <v>0</v>
      </c>
      <c r="K42" s="28"/>
    </row>
    <row r="43" spans="2:11" ht="12.75">
      <c r="B43" s="2"/>
      <c r="C43" s="4">
        <f>IF('Year 2'!C43="","",'Year 2'!C43)</f>
      </c>
      <c r="D43" s="119">
        <f>IF('Year 3'!D43="",0,'Year 3'!D43*'Year 4'!$C$9)</f>
        <v>0</v>
      </c>
      <c r="E43" s="77"/>
      <c r="F43" s="28"/>
      <c r="G43" s="2"/>
      <c r="H43" s="147"/>
      <c r="I43" s="2"/>
      <c r="J43" s="14">
        <f>$D43*H43/12*$E43</f>
        <v>0</v>
      </c>
      <c r="K43" s="28"/>
    </row>
    <row r="44" spans="2:11" ht="12.75">
      <c r="B44" s="2"/>
      <c r="C44" s="4">
        <f>IF('Year 2'!C44="","",'Year 2'!C44)</f>
      </c>
      <c r="D44" s="119">
        <f>IF('Year 3'!D44="",0,'Year 3'!D44*'Year 4'!$C$9)</f>
        <v>0</v>
      </c>
      <c r="E44" s="77"/>
      <c r="F44" s="28"/>
      <c r="G44" s="2"/>
      <c r="H44" s="147"/>
      <c r="I44" s="2"/>
      <c r="J44" s="14">
        <f>$D44*H44/12*$E44</f>
        <v>0</v>
      </c>
      <c r="K44" s="28"/>
    </row>
    <row r="45" spans="2:11" ht="12.75">
      <c r="B45" s="2"/>
      <c r="C45" s="4">
        <f>IF('Year 2'!C45="","",'Year 2'!C45)</f>
      </c>
      <c r="D45" s="119">
        <f>IF('Year 3'!D45="",0,'Year 3'!D45*'Year 4'!$C$9)</f>
        <v>0</v>
      </c>
      <c r="E45" s="77"/>
      <c r="F45" s="28"/>
      <c r="G45" s="2"/>
      <c r="H45" s="147"/>
      <c r="I45" s="2"/>
      <c r="J45" s="14">
        <f>$D45*H45/12*$E45</f>
        <v>0</v>
      </c>
      <c r="K45" s="28"/>
    </row>
    <row r="46" spans="2:11" ht="12.75">
      <c r="B46" s="2"/>
      <c r="C46" s="4">
        <f>IF('Year 2'!C46="","",'Year 2'!C46)</f>
      </c>
      <c r="D46" s="119">
        <f>IF('Year 3'!D46="",0,'Year 3'!D46*'Year 4'!$C$9)</f>
        <v>0</v>
      </c>
      <c r="E46" s="77"/>
      <c r="F46" s="28"/>
      <c r="G46" s="2"/>
      <c r="H46" s="147"/>
      <c r="I46" s="2"/>
      <c r="J46" s="14">
        <f>$D46*H46/12*$E46</f>
        <v>0</v>
      </c>
      <c r="K46" s="28"/>
    </row>
    <row r="47" spans="2:11" ht="12.75">
      <c r="B47" s="1" t="s">
        <v>117</v>
      </c>
      <c r="C47" s="3"/>
      <c r="D47" s="27" t="s">
        <v>38</v>
      </c>
      <c r="E47" s="48" t="s">
        <v>14</v>
      </c>
      <c r="F47" s="28"/>
      <c r="G47" s="2"/>
      <c r="H47" s="43" t="s">
        <v>61</v>
      </c>
      <c r="I47" s="2"/>
      <c r="J47" s="29"/>
      <c r="K47" s="28"/>
    </row>
    <row r="48" spans="2:11" ht="12.75">
      <c r="B48" s="1"/>
      <c r="C48" s="10" t="s">
        <v>49</v>
      </c>
      <c r="D48" s="119">
        <f>IF('Year 3'!D48="",0,'Year 3'!D48*'Year 4'!$C$9)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9">
        <f>IF('Year 3'!D53="",0,'Year 3'!D53*'Year 4'!$C$9)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9">
        <f>IF('Year 3'!D58="",0,'Year 3'!D58*'Year 4'!$C$9)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9">
        <f>IF('Year 3'!D63="",0,'Year 3'!D63*'Year 4'!$C$9)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 aca="true" t="shared" si="2" ref="J81:J87">H81*$E81</f>
        <v>0</v>
      </c>
      <c r="K81" s="28"/>
      <c r="L81" s="14"/>
    </row>
    <row r="82" spans="2:12" ht="12.75">
      <c r="B82" s="2" t="s">
        <v>302</v>
      </c>
      <c r="C82" s="2"/>
      <c r="D82" s="2"/>
      <c r="E82" s="42">
        <v>0.273</v>
      </c>
      <c r="F82" s="28"/>
      <c r="G82" s="2"/>
      <c r="H82" s="14">
        <f>SUM(J31:J35)</f>
        <v>0</v>
      </c>
      <c r="I82" s="2"/>
      <c r="J82" s="14">
        <f t="shared" si="2"/>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 t="shared" si="2"/>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 t="shared" si="2"/>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40"/>
      <c r="I160" s="2"/>
      <c r="J160" s="40"/>
      <c r="K160" s="50"/>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c r="I166" s="1"/>
      <c r="J166" s="40">
        <f>SUM(J167:J169)</f>
        <v>0</v>
      </c>
      <c r="K166" s="50"/>
      <c r="L166" s="40"/>
    </row>
    <row r="167" spans="2:12" s="46" customFormat="1" ht="12.75">
      <c r="B167" s="3"/>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 xml:space="preserve">&amp;C&amp;8&amp;P&amp;R&amp;8&amp;A &amp;D </oddFooter>
  </headerFooter>
  <legacyDrawing r:id="rId2"/>
</worksheet>
</file>

<file path=xl/worksheets/sheet7.xml><?xml version="1.0" encoding="utf-8"?>
<worksheet xmlns="http://schemas.openxmlformats.org/spreadsheetml/2006/main" xmlns:r="http://schemas.openxmlformats.org/officeDocument/2006/relationships">
  <dimension ref="A1:L175"/>
  <sheetViews>
    <sheetView showGridLines="0" workbookViewId="0" topLeftCell="A1">
      <selection activeCell="A1" sqref="A1"/>
    </sheetView>
  </sheetViews>
  <sheetFormatPr defaultColWidth="9.00390625" defaultRowHeight="12.75" outlineLevelRow="1"/>
  <cols>
    <col min="1" max="1" width="2.75390625" style="0" customWidth="1"/>
    <col min="2" max="2" width="8.875" style="0" customWidth="1"/>
    <col min="3" max="3" width="34.125" style="0" customWidth="1"/>
    <col min="4" max="4" width="12.375" style="0" customWidth="1"/>
    <col min="5" max="5" width="11.25390625" style="0" customWidth="1"/>
    <col min="6" max="6" width="3.75390625" style="0" customWidth="1"/>
    <col min="7" max="7" width="6.875" style="0" customWidth="1"/>
    <col min="8" max="8" width="10.125" style="0" customWidth="1"/>
    <col min="9" max="9" width="0.875" style="0" customWidth="1"/>
    <col min="10" max="10" width="10.625" style="24" customWidth="1"/>
    <col min="11" max="11" width="1.75390625" style="0" customWidth="1"/>
    <col min="12" max="12" width="8.75390625" style="0" customWidth="1"/>
    <col min="13" max="16384" width="11.375" style="0" customWidth="1"/>
  </cols>
  <sheetData>
    <row r="1" spans="1:11" ht="12.75">
      <c r="A1" s="1" t="str">
        <f>IF(Setup!$B$9="","",Setup!$B$9)</f>
        <v>College of Education</v>
      </c>
      <c r="C1" s="2"/>
      <c r="D1" s="2"/>
      <c r="E1" s="2"/>
      <c r="F1" s="2"/>
      <c r="G1" s="2"/>
      <c r="H1" s="2"/>
      <c r="I1" s="2"/>
      <c r="J1" s="14"/>
      <c r="K1" s="2"/>
    </row>
    <row r="2" spans="1:11" ht="12.75">
      <c r="A2" s="1" t="str">
        <f>IF(Setup!$B$10="","",Setup!$B$10)</f>
        <v>Regents of the University of Arizona</v>
      </c>
      <c r="C2" s="2"/>
      <c r="D2" s="2"/>
      <c r="E2" s="2"/>
      <c r="F2" s="2"/>
      <c r="G2" s="2"/>
      <c r="H2" s="2"/>
      <c r="I2" s="2"/>
      <c r="J2" s="14"/>
      <c r="K2" s="2"/>
    </row>
    <row r="3" spans="2:11" ht="18" customHeight="1">
      <c r="B3" s="16"/>
      <c r="C3" s="15">
        <f>IF(Setup!$B$12="","",Setup!$B$12)</f>
      </c>
      <c r="D3" s="16"/>
      <c r="E3" s="16"/>
      <c r="F3" s="124" t="s">
        <v>80</v>
      </c>
      <c r="G3" s="16"/>
      <c r="H3" s="16"/>
      <c r="I3" s="16"/>
      <c r="J3" s="19">
        <f>IF(Setup!$B$6="","",Setup!$B$6)</f>
        <v>1</v>
      </c>
      <c r="K3" s="20"/>
    </row>
    <row r="4" spans="3:11" ht="12.75">
      <c r="C4" s="21">
        <f>IF(Setup!$B$14="","",Setup!$B$14)</f>
      </c>
      <c r="E4" s="5"/>
      <c r="F4" s="5"/>
      <c r="G4" s="5"/>
      <c r="H4" s="22">
        <f>IF(Setup!$B$7="","",Setup!$B$7)</f>
      </c>
      <c r="I4" s="22">
        <f>IF(Setup!$B$7="","",Setup!$B$7)</f>
      </c>
      <c r="J4" s="22"/>
      <c r="K4" s="18"/>
    </row>
    <row r="5" spans="5:11" ht="12.75">
      <c r="E5" s="5"/>
      <c r="F5" s="5"/>
      <c r="G5" s="5"/>
      <c r="H5" s="5"/>
      <c r="I5" s="5"/>
      <c r="J5" s="18"/>
      <c r="K5" s="5"/>
    </row>
    <row r="6" spans="2:11" ht="12.75">
      <c r="B6" s="58" t="s">
        <v>69</v>
      </c>
      <c r="C6" s="21">
        <f>IF(Setup!$B$18="","",Setup!$B$18)</f>
      </c>
      <c r="D6" s="58" t="s">
        <v>36</v>
      </c>
      <c r="E6" s="21">
        <f>IF(Setup!$B$15="","",TEXT(Setup!$B$15,"mm/dd/yy")&amp;" - "&amp;TEXT(Setup!$B$16,"mm/dd/yy"))</f>
      </c>
      <c r="F6" s="5"/>
      <c r="G6" s="5"/>
      <c r="H6" s="5"/>
      <c r="I6" s="5"/>
      <c r="J6" s="18"/>
      <c r="K6" s="5"/>
    </row>
    <row r="7" spans="2:11" ht="12.75">
      <c r="B7" s="58" t="s">
        <v>300</v>
      </c>
      <c r="C7" s="21">
        <f>IF(Setup!$B$19="","",Setup!$B$19)</f>
      </c>
      <c r="D7" s="58" t="s">
        <v>6</v>
      </c>
      <c r="E7" s="23">
        <v>5</v>
      </c>
      <c r="F7" s="5"/>
      <c r="G7" s="5"/>
      <c r="H7" s="5"/>
      <c r="I7" s="5"/>
      <c r="J7" s="18"/>
      <c r="K7" s="5"/>
    </row>
    <row r="8" spans="2:10" ht="12.75">
      <c r="B8" s="11" t="s">
        <v>31</v>
      </c>
      <c r="C8" s="1">
        <f>IF(Setup!$B$21="","",Setup!$B$21)</f>
      </c>
      <c r="D8" s="96"/>
      <c r="F8" s="2"/>
      <c r="G8" s="2"/>
      <c r="H8" s="2"/>
      <c r="I8" s="2"/>
      <c r="J8" s="14"/>
    </row>
    <row r="9" spans="2:11" ht="12.75">
      <c r="B9" s="11" t="s">
        <v>7</v>
      </c>
      <c r="C9" s="11">
        <f>Setup!$B$22</f>
        <v>1</v>
      </c>
      <c r="D9" s="21" t="s">
        <v>8</v>
      </c>
      <c r="E9" s="25" t="str">
        <f>HLOOKUP($E$7,Setup!$C$37:$H$38,2)</f>
        <v>2014-2015</v>
      </c>
      <c r="F9" s="2"/>
      <c r="G9" s="2"/>
      <c r="H9" s="2"/>
      <c r="I9" s="2"/>
      <c r="K9" s="2"/>
    </row>
    <row r="10" spans="2:11" ht="12.75">
      <c r="B10" s="11"/>
      <c r="C10" s="3"/>
      <c r="D10" s="11"/>
      <c r="E10" s="2"/>
      <c r="F10" s="2"/>
      <c r="G10" s="2"/>
      <c r="H10" s="2"/>
      <c r="I10" s="2"/>
      <c r="K10" s="2"/>
    </row>
    <row r="11" spans="2:11" ht="13.5" thickBot="1">
      <c r="B11" s="26"/>
      <c r="C11" s="26"/>
      <c r="D11" s="26"/>
      <c r="E11" s="26"/>
      <c r="F11" s="26"/>
      <c r="G11" s="274">
        <f>IF(Setup!$B$18="","",Setup!$B$18)</f>
      </c>
      <c r="H11" s="274"/>
      <c r="I11" s="274"/>
      <c r="J11" s="274"/>
      <c r="K11" s="274"/>
    </row>
    <row r="12" spans="2:11" ht="6" customHeight="1">
      <c r="B12" s="35"/>
      <c r="C12" s="35"/>
      <c r="D12" s="35"/>
      <c r="E12" s="35"/>
      <c r="F12" s="35"/>
      <c r="G12" s="35"/>
      <c r="H12" s="5"/>
      <c r="I12" s="37"/>
      <c r="J12" s="38"/>
      <c r="K12" s="35"/>
    </row>
    <row r="13" spans="2:11" s="72" customFormat="1" ht="12.75">
      <c r="B13" s="109" t="s">
        <v>9</v>
      </c>
      <c r="C13" s="109"/>
      <c r="D13" s="109"/>
      <c r="E13" s="109"/>
      <c r="F13" s="109"/>
      <c r="G13" s="109"/>
      <c r="H13" s="73"/>
      <c r="I13" s="111"/>
      <c r="J13" s="112"/>
      <c r="K13" s="109"/>
    </row>
    <row r="14" spans="2:11" ht="25.5">
      <c r="B14" s="1" t="s">
        <v>10</v>
      </c>
      <c r="C14" s="2"/>
      <c r="D14" s="27" t="s">
        <v>38</v>
      </c>
      <c r="E14" s="152" t="s">
        <v>119</v>
      </c>
      <c r="F14" s="28"/>
      <c r="G14" s="2"/>
      <c r="H14" s="27" t="s">
        <v>81</v>
      </c>
      <c r="I14" s="3"/>
      <c r="J14" s="29" t="s">
        <v>11</v>
      </c>
      <c r="K14" s="28"/>
    </row>
    <row r="15" spans="2:11" ht="12.75">
      <c r="B15" s="2"/>
      <c r="C15" s="4">
        <f>IF('Year 2'!C15="","",'Year 2'!C15)</f>
      </c>
      <c r="D15" s="119">
        <f>IF('Year 4'!D15="",0,'Year 4'!D15*'Year 5'!$C$9)</f>
        <v>0</v>
      </c>
      <c r="E15" s="151"/>
      <c r="F15" s="28"/>
      <c r="G15" s="27"/>
      <c r="H15" s="147"/>
      <c r="I15" s="2"/>
      <c r="J15" s="14">
        <f aca="true" t="shared" si="0" ref="J15:J24">$D15*H15</f>
        <v>0</v>
      </c>
      <c r="K15" s="28"/>
    </row>
    <row r="16" spans="2:11" ht="12.75">
      <c r="B16" s="2"/>
      <c r="C16" s="4">
        <f>IF('Year 2'!C16="","",'Year 2'!C16)</f>
      </c>
      <c r="D16" s="119">
        <f>IF('Year 4'!D16="",0,'Year 4'!D16*'Year 5'!$C$9)</f>
        <v>0</v>
      </c>
      <c r="E16" s="151"/>
      <c r="F16" s="28"/>
      <c r="G16" s="27"/>
      <c r="H16" s="147"/>
      <c r="I16" s="2"/>
      <c r="J16" s="14">
        <f t="shared" si="0"/>
        <v>0</v>
      </c>
      <c r="K16" s="28"/>
    </row>
    <row r="17" spans="2:11" ht="12.75">
      <c r="B17" s="2"/>
      <c r="C17" s="4">
        <f>IF('Year 2'!C17="","",'Year 2'!C17)</f>
      </c>
      <c r="D17" s="119">
        <f>IF('Year 4'!D17="",0,'Year 4'!D17*'Year 5'!$C$9)</f>
        <v>0</v>
      </c>
      <c r="E17" s="151"/>
      <c r="F17" s="28"/>
      <c r="G17" s="27"/>
      <c r="H17" s="147"/>
      <c r="I17" s="2"/>
      <c r="J17" s="14">
        <f t="shared" si="0"/>
        <v>0</v>
      </c>
      <c r="K17" s="28"/>
    </row>
    <row r="18" spans="2:11" ht="12.75">
      <c r="B18" s="2"/>
      <c r="C18" s="4">
        <f>IF('Year 2'!C18="","",'Year 2'!C18)</f>
      </c>
      <c r="D18" s="119">
        <f>IF('Year 4'!D18="",0,'Year 4'!D18*'Year 5'!$C$9)</f>
        <v>0</v>
      </c>
      <c r="E18" s="151"/>
      <c r="F18" s="28"/>
      <c r="G18" s="27"/>
      <c r="H18" s="147"/>
      <c r="I18" s="2"/>
      <c r="J18" s="14">
        <f t="shared" si="0"/>
        <v>0</v>
      </c>
      <c r="K18" s="28"/>
    </row>
    <row r="19" spans="2:11" ht="12.75">
      <c r="B19" s="2"/>
      <c r="C19" s="4">
        <f>IF('Year 2'!C19="","",'Year 2'!C19)</f>
      </c>
      <c r="D19" s="119">
        <f>IF('Year 4'!D19="",0,'Year 4'!D19*'Year 5'!$C$9)</f>
        <v>0</v>
      </c>
      <c r="E19" s="151">
        <f>IF('Year 2'!E20="","",'Year 2'!E20)</f>
      </c>
      <c r="F19" s="28"/>
      <c r="G19" s="27"/>
      <c r="H19" s="147"/>
      <c r="I19" s="2"/>
      <c r="J19" s="14">
        <f t="shared" si="0"/>
        <v>0</v>
      </c>
      <c r="K19" s="28"/>
    </row>
    <row r="20" spans="2:11" ht="12.75">
      <c r="B20" s="2"/>
      <c r="C20" s="4">
        <f>IF('Year 2'!C30="","",'Year 2'!C30)</f>
      </c>
      <c r="D20" s="119">
        <f>IF('Year 4'!D20="",0,'Year 4'!D20*'Year 5'!$C$9)</f>
        <v>0</v>
      </c>
      <c r="E20" s="151"/>
      <c r="F20" s="28"/>
      <c r="G20" s="27"/>
      <c r="H20" s="147"/>
      <c r="I20" s="2"/>
      <c r="J20" s="14">
        <f t="shared" si="0"/>
        <v>0</v>
      </c>
      <c r="K20" s="28"/>
    </row>
    <row r="21" spans="2:11" ht="12.75">
      <c r="B21" s="2"/>
      <c r="C21" s="4"/>
      <c r="D21" s="119">
        <f>IF('Year 4'!D21="",0,'Year 4'!D21*'Year 5'!$C$9)</f>
        <v>0</v>
      </c>
      <c r="E21" s="151"/>
      <c r="F21" s="28"/>
      <c r="G21" s="27"/>
      <c r="H21" s="147"/>
      <c r="I21" s="2"/>
      <c r="J21" s="14">
        <f t="shared" si="0"/>
        <v>0</v>
      </c>
      <c r="K21" s="28"/>
    </row>
    <row r="22" spans="2:11" ht="12.75">
      <c r="B22" s="2"/>
      <c r="C22" s="4"/>
      <c r="D22" s="119">
        <f>IF('Year 4'!D22="",0,'Year 4'!D22*'Year 5'!$C$9)</f>
        <v>0</v>
      </c>
      <c r="E22" s="151"/>
      <c r="F22" s="28"/>
      <c r="G22" s="27"/>
      <c r="H22" s="147"/>
      <c r="I22" s="2"/>
      <c r="J22" s="14">
        <f t="shared" si="0"/>
        <v>0</v>
      </c>
      <c r="K22" s="28"/>
    </row>
    <row r="23" spans="2:11" ht="12.75">
      <c r="B23" s="2"/>
      <c r="C23" s="4"/>
      <c r="D23" s="119">
        <f>IF('Year 4'!D23="",0,'Year 4'!D23*'Year 5'!$C$9)</f>
        <v>0</v>
      </c>
      <c r="E23" s="151"/>
      <c r="F23" s="28"/>
      <c r="G23" s="27"/>
      <c r="H23" s="147"/>
      <c r="I23" s="2"/>
      <c r="J23" s="14">
        <f t="shared" si="0"/>
        <v>0</v>
      </c>
      <c r="K23" s="28"/>
    </row>
    <row r="24" spans="2:11" ht="12.75">
      <c r="B24" s="2"/>
      <c r="C24" s="4"/>
      <c r="D24" s="119">
        <f>IF('Year 4'!D24="",0,'Year 4'!D24*'Year 5'!$C$9)</f>
        <v>0</v>
      </c>
      <c r="E24" s="151"/>
      <c r="F24" s="28"/>
      <c r="G24" s="27"/>
      <c r="H24" s="147"/>
      <c r="I24" s="2"/>
      <c r="J24" s="14">
        <f t="shared" si="0"/>
        <v>0</v>
      </c>
      <c r="K24" s="28"/>
    </row>
    <row r="25" spans="2:12" ht="12.75">
      <c r="B25" s="1" t="s">
        <v>72</v>
      </c>
      <c r="C25" s="2"/>
      <c r="D25" s="2"/>
      <c r="E25" s="27" t="s">
        <v>66</v>
      </c>
      <c r="F25" s="28"/>
      <c r="G25" s="5"/>
      <c r="H25" s="27" t="s">
        <v>17</v>
      </c>
      <c r="I25" s="2"/>
      <c r="J25" s="29"/>
      <c r="K25" s="28"/>
      <c r="L25" s="29"/>
    </row>
    <row r="26" spans="2:12" ht="12.75">
      <c r="B26" s="101"/>
      <c r="C26" s="10"/>
      <c r="D26" s="2" t="s">
        <v>15</v>
      </c>
      <c r="E26" s="119">
        <f>IF('Year 4'!E26="",0,'Year 4'!E26*'Year 5'!$C$9)</f>
        <v>0</v>
      </c>
      <c r="F26" s="28"/>
      <c r="G26" s="5"/>
      <c r="H26" s="77"/>
      <c r="I26" s="2"/>
      <c r="J26" s="14">
        <f>SUM(E26*H26)</f>
        <v>0</v>
      </c>
      <c r="K26" s="28"/>
      <c r="L26" s="14"/>
    </row>
    <row r="27" spans="2:12" ht="12.75">
      <c r="B27" s="101"/>
      <c r="C27" s="10"/>
      <c r="D27" s="2" t="s">
        <v>15</v>
      </c>
      <c r="E27" s="119">
        <f>IF('Year 4'!E27="",0,'Year 4'!E27*'Year 5'!$C$9)</f>
        <v>0</v>
      </c>
      <c r="F27" s="28"/>
      <c r="G27" s="5"/>
      <c r="H27" s="77"/>
      <c r="I27" s="2"/>
      <c r="J27" s="14">
        <f>SUM(E27*H27)</f>
        <v>0</v>
      </c>
      <c r="K27" s="28"/>
      <c r="L27" s="14"/>
    </row>
    <row r="28" spans="2:12" ht="12.75">
      <c r="B28" s="101"/>
      <c r="C28" s="10"/>
      <c r="D28" s="2" t="s">
        <v>15</v>
      </c>
      <c r="E28" s="119">
        <f>IF('Year 4'!E28="",0,'Year 4'!E28*'Year 5'!$C$9)</f>
        <v>0</v>
      </c>
      <c r="F28" s="28"/>
      <c r="G28" s="5"/>
      <c r="H28" s="77"/>
      <c r="I28" s="2"/>
      <c r="J28" s="14">
        <f>SUM(E28*H28)</f>
        <v>0</v>
      </c>
      <c r="K28" s="28"/>
      <c r="L28" s="14"/>
    </row>
    <row r="29" spans="2:12" ht="12.75">
      <c r="B29" s="101"/>
      <c r="C29" s="10"/>
      <c r="D29" s="2" t="s">
        <v>15</v>
      </c>
      <c r="E29" s="119">
        <f>IF('Year 4'!E29="",0,'Year 4'!E29*'Year 5'!$C$9)</f>
        <v>0</v>
      </c>
      <c r="F29" s="28"/>
      <c r="G29" s="5"/>
      <c r="H29" s="77"/>
      <c r="I29" s="2"/>
      <c r="J29" s="14">
        <f>SUM(E29*H29)</f>
        <v>0</v>
      </c>
      <c r="K29" s="28"/>
      <c r="L29" s="14"/>
    </row>
    <row r="30" spans="2:12" ht="12.75">
      <c r="B30" s="1" t="s">
        <v>120</v>
      </c>
      <c r="C30" s="2"/>
      <c r="D30" s="33"/>
      <c r="E30" s="27" t="s">
        <v>81</v>
      </c>
      <c r="F30" s="28"/>
      <c r="G30" s="2"/>
      <c r="H30" s="89" t="s">
        <v>12</v>
      </c>
      <c r="I30" s="2"/>
      <c r="J30" s="14"/>
      <c r="K30" s="28"/>
      <c r="L30" s="14"/>
    </row>
    <row r="31" spans="2:12" ht="12.75">
      <c r="B31" s="2"/>
      <c r="C31" s="10">
        <f aca="true" t="shared" si="1" ref="C31:D35">C15</f>
      </c>
      <c r="D31" s="45">
        <f t="shared" si="1"/>
        <v>0</v>
      </c>
      <c r="E31" s="147"/>
      <c r="F31" s="28"/>
      <c r="G31" s="2"/>
      <c r="H31" s="147"/>
      <c r="I31" s="2"/>
      <c r="J31" s="14">
        <f>SUM(D31*0.00072)*E31*H31*160</f>
        <v>0</v>
      </c>
      <c r="K31" s="28"/>
      <c r="L31" s="14"/>
    </row>
    <row r="32" spans="2:12" ht="12.75">
      <c r="B32" s="2"/>
      <c r="C32" s="10">
        <f t="shared" si="1"/>
      </c>
      <c r="D32" s="45">
        <f t="shared" si="1"/>
        <v>0</v>
      </c>
      <c r="E32" s="147"/>
      <c r="F32" s="28"/>
      <c r="G32" s="2"/>
      <c r="H32" s="147"/>
      <c r="I32" s="2"/>
      <c r="J32" s="14">
        <f>SUM(D32*0.00072)*E32*H32*160</f>
        <v>0</v>
      </c>
      <c r="K32" s="28"/>
      <c r="L32" s="14"/>
    </row>
    <row r="33" spans="2:12" ht="12.75">
      <c r="B33" s="2"/>
      <c r="C33" s="10">
        <f t="shared" si="1"/>
      </c>
      <c r="D33" s="45">
        <f t="shared" si="1"/>
        <v>0</v>
      </c>
      <c r="E33" s="147"/>
      <c r="F33" s="28"/>
      <c r="G33" s="2"/>
      <c r="H33" s="147"/>
      <c r="I33" s="2"/>
      <c r="J33" s="14">
        <f>SUM(D33*0.00072)*E33*H33*160</f>
        <v>0</v>
      </c>
      <c r="K33" s="28"/>
      <c r="L33" s="14"/>
    </row>
    <row r="34" spans="2:12" ht="12.75">
      <c r="B34" s="2"/>
      <c r="C34" s="10">
        <f t="shared" si="1"/>
      </c>
      <c r="D34" s="45">
        <f t="shared" si="1"/>
        <v>0</v>
      </c>
      <c r="E34" s="147"/>
      <c r="F34" s="28"/>
      <c r="G34" s="2"/>
      <c r="H34" s="147"/>
      <c r="I34" s="2"/>
      <c r="J34" s="14">
        <f>SUM(D34*0.00072)*E34*H34*160</f>
        <v>0</v>
      </c>
      <c r="K34" s="28"/>
      <c r="L34" s="14"/>
    </row>
    <row r="35" spans="2:12" ht="12.75">
      <c r="B35" s="2"/>
      <c r="C35" s="10">
        <f t="shared" si="1"/>
      </c>
      <c r="D35" s="45">
        <f t="shared" si="1"/>
        <v>0</v>
      </c>
      <c r="E35" s="147"/>
      <c r="F35" s="28"/>
      <c r="G35" s="2"/>
      <c r="H35" s="147"/>
      <c r="I35" s="2"/>
      <c r="J35" s="14">
        <f>SUM(D35*0.00072)*E35*H35*160</f>
        <v>0</v>
      </c>
      <c r="K35" s="28"/>
      <c r="L35" s="14"/>
    </row>
    <row r="36" spans="2:11" ht="12.75">
      <c r="B36" s="1" t="s">
        <v>68</v>
      </c>
      <c r="C36" s="2"/>
      <c r="D36" s="27" t="s">
        <v>38</v>
      </c>
      <c r="E36" s="2"/>
      <c r="F36" s="28"/>
      <c r="G36" s="2"/>
      <c r="H36" s="90" t="s">
        <v>81</v>
      </c>
      <c r="I36" s="2"/>
      <c r="J36" s="14"/>
      <c r="K36" s="28"/>
    </row>
    <row r="37" spans="2:11" ht="12.75">
      <c r="B37" s="2"/>
      <c r="C37" s="4">
        <f>IF('Year 2'!C37="","",'Year 2'!C37)</f>
      </c>
      <c r="D37" s="119">
        <f>IF('Year 4'!D37="",0,'Year 4'!D37*'Year 5'!$C$9)</f>
        <v>0</v>
      </c>
      <c r="E37" s="2"/>
      <c r="F37" s="28"/>
      <c r="G37" s="2"/>
      <c r="H37" s="147"/>
      <c r="I37" s="2"/>
      <c r="J37" s="14">
        <f>$D37*H37</f>
        <v>0</v>
      </c>
      <c r="K37" s="28"/>
    </row>
    <row r="38" spans="2:11" ht="12.75">
      <c r="B38" s="2"/>
      <c r="C38" s="4">
        <f>IF('Year 2'!C38="","",'Year 2'!C38)</f>
      </c>
      <c r="D38" s="119">
        <f>IF('Year 4'!D38="",0,'Year 4'!D38*'Year 5'!$C$9)</f>
        <v>0</v>
      </c>
      <c r="E38" s="2"/>
      <c r="F38" s="28"/>
      <c r="G38" s="2"/>
      <c r="H38" s="147"/>
      <c r="I38" s="2"/>
      <c r="J38" s="14">
        <f>$D38*H38</f>
        <v>0</v>
      </c>
      <c r="K38" s="28"/>
    </row>
    <row r="39" spans="2:11" ht="12.75">
      <c r="B39" s="2"/>
      <c r="C39" s="4">
        <f>IF('Year 2'!C39="","",'Year 2'!C39)</f>
      </c>
      <c r="D39" s="119">
        <f>IF('Year 4'!D39="",0,'Year 4'!D39*'Year 5'!$C$9)</f>
        <v>0</v>
      </c>
      <c r="E39" s="2"/>
      <c r="F39" s="28"/>
      <c r="G39" s="2"/>
      <c r="H39" s="147"/>
      <c r="I39" s="2"/>
      <c r="J39" s="14">
        <f>$D39*H39</f>
        <v>0</v>
      </c>
      <c r="K39" s="28"/>
    </row>
    <row r="40" spans="2:11" ht="12.75">
      <c r="B40" s="2"/>
      <c r="C40" s="4">
        <f>IF('Year 2'!C40="","",'Year 2'!C40)</f>
      </c>
      <c r="D40" s="119">
        <f>IF('Year 4'!D40="",0,'Year 4'!D40*'Year 5'!$C$9)</f>
        <v>0</v>
      </c>
      <c r="E40" s="2"/>
      <c r="F40" s="28"/>
      <c r="G40" s="2"/>
      <c r="H40" s="147"/>
      <c r="I40" s="2"/>
      <c r="J40" s="14">
        <f>$D40*H40</f>
        <v>0</v>
      </c>
      <c r="K40" s="28"/>
    </row>
    <row r="41" spans="2:11" ht="12.75">
      <c r="B41" s="1" t="s">
        <v>13</v>
      </c>
      <c r="C41" s="2"/>
      <c r="D41" s="27" t="s">
        <v>38</v>
      </c>
      <c r="E41" s="27" t="s">
        <v>12</v>
      </c>
      <c r="F41" s="28"/>
      <c r="G41" s="2"/>
      <c r="H41" s="89" t="s">
        <v>81</v>
      </c>
      <c r="I41" s="2"/>
      <c r="J41" s="14"/>
      <c r="K41" s="28"/>
    </row>
    <row r="42" spans="2:11" ht="12.75">
      <c r="B42" s="2"/>
      <c r="C42" s="4">
        <f>IF('Year 2'!C42="","",'Year 2'!C42)</f>
      </c>
      <c r="D42" s="119">
        <f>IF('Year 4'!D42="",0,'Year 4'!D42*'Year 5'!$C$9)</f>
        <v>0</v>
      </c>
      <c r="E42" s="77"/>
      <c r="F42" s="28"/>
      <c r="G42" s="2"/>
      <c r="H42" s="147"/>
      <c r="I42" s="2"/>
      <c r="J42" s="14">
        <f>$D42*H42/12*$E42</f>
        <v>0</v>
      </c>
      <c r="K42" s="28"/>
    </row>
    <row r="43" spans="2:11" ht="12.75">
      <c r="B43" s="2"/>
      <c r="C43" s="4">
        <f>IF('Year 2'!C43="","",'Year 2'!C43)</f>
      </c>
      <c r="D43" s="119">
        <f>IF('Year 4'!D43="",0,'Year 4'!D43*'Year 5'!$C$9)</f>
        <v>0</v>
      </c>
      <c r="E43" s="77"/>
      <c r="F43" s="28"/>
      <c r="G43" s="2"/>
      <c r="H43" s="147"/>
      <c r="I43" s="2"/>
      <c r="J43" s="14">
        <f>$D43*H43/12*$E43</f>
        <v>0</v>
      </c>
      <c r="K43" s="28"/>
    </row>
    <row r="44" spans="2:11" ht="12.75">
      <c r="B44" s="2"/>
      <c r="C44" s="4">
        <f>IF('Year 2'!C44="","",'Year 2'!C44)</f>
      </c>
      <c r="D44" s="119">
        <f>IF('Year 4'!D44="",0,'Year 4'!D44*'Year 5'!$C$9)</f>
        <v>0</v>
      </c>
      <c r="E44" s="77"/>
      <c r="F44" s="28"/>
      <c r="G44" s="2"/>
      <c r="H44" s="147"/>
      <c r="I44" s="2"/>
      <c r="J44" s="14">
        <f>$D44*H44/12*$E44</f>
        <v>0</v>
      </c>
      <c r="K44" s="28"/>
    </row>
    <row r="45" spans="2:11" ht="12.75">
      <c r="B45" s="2"/>
      <c r="C45" s="4">
        <f>IF('Year 2'!C45="","",'Year 2'!C45)</f>
      </c>
      <c r="D45" s="119">
        <f>IF('Year 4'!D45="",0,'Year 4'!D45*'Year 5'!$C$9)</f>
        <v>0</v>
      </c>
      <c r="E45" s="77"/>
      <c r="F45" s="28"/>
      <c r="G45" s="2"/>
      <c r="H45" s="147"/>
      <c r="I45" s="2"/>
      <c r="J45" s="14">
        <f>$D45*H45/12*$E45</f>
        <v>0</v>
      </c>
      <c r="K45" s="28"/>
    </row>
    <row r="46" spans="2:11" ht="12.75">
      <c r="B46" s="2"/>
      <c r="C46" s="4">
        <f>IF('Year 2'!C46="","",'Year 2'!C46)</f>
      </c>
      <c r="D46" s="119">
        <f>IF('Year 4'!D46="",0,'Year 4'!D46*'Year 5'!$C$9)</f>
        <v>0</v>
      </c>
      <c r="E46" s="77"/>
      <c r="F46" s="28"/>
      <c r="G46" s="2"/>
      <c r="H46" s="147"/>
      <c r="I46" s="2"/>
      <c r="J46" s="14">
        <f>$D46*H46/12*$E46</f>
        <v>0</v>
      </c>
      <c r="K46" s="28"/>
    </row>
    <row r="47" spans="2:11" ht="12.75">
      <c r="B47" s="1" t="s">
        <v>117</v>
      </c>
      <c r="C47" s="3"/>
      <c r="D47" s="27" t="s">
        <v>38</v>
      </c>
      <c r="E47" s="43" t="s">
        <v>14</v>
      </c>
      <c r="F47" s="28"/>
      <c r="G47" s="2"/>
      <c r="H47" s="43" t="s">
        <v>61</v>
      </c>
      <c r="I47" s="2"/>
      <c r="J47" s="29"/>
      <c r="K47" s="28"/>
    </row>
    <row r="48" spans="2:11" ht="12.75">
      <c r="B48" s="1"/>
      <c r="C48" s="10" t="s">
        <v>49</v>
      </c>
      <c r="D48" s="116">
        <f>IF('Year 4'!D48="",0,'Year 4'!D48*'Year 5'!$C$9)</f>
        <v>22276</v>
      </c>
      <c r="E48" s="78"/>
      <c r="F48" s="28"/>
      <c r="G48" s="2"/>
      <c r="H48" s="48"/>
      <c r="I48" s="2"/>
      <c r="J48" s="63"/>
      <c r="K48" s="28"/>
    </row>
    <row r="49" spans="2:11" ht="12.75" outlineLevel="1">
      <c r="B49" s="3"/>
      <c r="C49" s="54" t="s">
        <v>81</v>
      </c>
      <c r="D49" s="150"/>
      <c r="E49" s="77"/>
      <c r="F49" s="28"/>
      <c r="G49" s="2"/>
      <c r="H49" s="77"/>
      <c r="I49" s="2"/>
      <c r="J49" s="14">
        <f>SUM(D48*D49*E49*H49*0.5)</f>
        <v>0</v>
      </c>
      <c r="K49" s="28"/>
    </row>
    <row r="50" spans="2:11" ht="12.75" outlineLevel="1">
      <c r="B50" s="3"/>
      <c r="C50" s="54" t="s">
        <v>81</v>
      </c>
      <c r="D50" s="150"/>
      <c r="E50" s="77"/>
      <c r="F50" s="28"/>
      <c r="G50" s="2"/>
      <c r="H50" s="77"/>
      <c r="I50" s="2"/>
      <c r="J50" s="14">
        <f>SUM(D48*D50*E50*H50*0.5)</f>
        <v>0</v>
      </c>
      <c r="K50" s="28"/>
    </row>
    <row r="51" spans="2:11" ht="12.75" outlineLevel="1">
      <c r="B51" s="3"/>
      <c r="C51" s="54" t="s">
        <v>81</v>
      </c>
      <c r="D51" s="150"/>
      <c r="E51" s="77"/>
      <c r="F51" s="28"/>
      <c r="G51" s="2"/>
      <c r="H51" s="77"/>
      <c r="I51" s="2"/>
      <c r="J51" s="14">
        <f>SUM(D48*D51*E51*H51*0.5)</f>
        <v>0</v>
      </c>
      <c r="K51" s="28"/>
    </row>
    <row r="52" spans="2:11" s="36" customFormat="1" ht="6" customHeight="1" outlineLevel="1">
      <c r="B52" s="6"/>
      <c r="C52" s="54"/>
      <c r="D52" s="67"/>
      <c r="E52" s="34"/>
      <c r="F52" s="28"/>
      <c r="G52" s="5"/>
      <c r="H52" s="107"/>
      <c r="I52" s="5"/>
      <c r="J52" s="18"/>
      <c r="K52" s="28"/>
    </row>
    <row r="53" spans="2:11" ht="12.75">
      <c r="B53" s="1"/>
      <c r="C53" s="10" t="s">
        <v>50</v>
      </c>
      <c r="D53" s="116">
        <f>IF('Year 4'!D53="",0,'Year 4'!D53*'Year 5'!$C$9)</f>
        <v>23226</v>
      </c>
      <c r="E53" s="78"/>
      <c r="F53" s="28"/>
      <c r="G53" s="2"/>
      <c r="H53" s="48"/>
      <c r="I53" s="2"/>
      <c r="J53" s="63"/>
      <c r="K53" s="28"/>
    </row>
    <row r="54" spans="2:12" ht="12.75">
      <c r="B54" s="6"/>
      <c r="C54" s="54" t="s">
        <v>81</v>
      </c>
      <c r="D54" s="150"/>
      <c r="E54" s="77"/>
      <c r="F54" s="28"/>
      <c r="G54" s="2"/>
      <c r="H54" s="77"/>
      <c r="I54" s="2"/>
      <c r="J54" s="14">
        <f>SUM(D53*D54*E54*H54*0.5)</f>
        <v>0</v>
      </c>
      <c r="K54" s="28"/>
      <c r="L54" s="14"/>
    </row>
    <row r="55" spans="2:12" ht="12.75">
      <c r="B55" s="6"/>
      <c r="C55" s="54" t="s">
        <v>81</v>
      </c>
      <c r="D55" s="150"/>
      <c r="E55" s="77"/>
      <c r="F55" s="28"/>
      <c r="G55" s="2"/>
      <c r="H55" s="77"/>
      <c r="I55" s="2"/>
      <c r="J55" s="14">
        <f>SUM(D53*D55*E55*H55*0.5)</f>
        <v>0</v>
      </c>
      <c r="K55" s="28"/>
      <c r="L55" s="14"/>
    </row>
    <row r="56" spans="2:12" ht="12.75">
      <c r="B56" s="6"/>
      <c r="C56" s="54" t="s">
        <v>81</v>
      </c>
      <c r="D56" s="150"/>
      <c r="E56" s="77"/>
      <c r="F56" s="28"/>
      <c r="G56" s="2"/>
      <c r="H56" s="77"/>
      <c r="I56" s="2"/>
      <c r="J56" s="14">
        <f>SUM(D53*D56*E56*H56*0.5)</f>
        <v>0</v>
      </c>
      <c r="K56" s="28"/>
      <c r="L56" s="14"/>
    </row>
    <row r="57" spans="2:11" s="36" customFormat="1" ht="6" customHeight="1" outlineLevel="1">
      <c r="B57" s="6"/>
      <c r="C57" s="54"/>
      <c r="D57" s="67"/>
      <c r="E57" s="34"/>
      <c r="F57" s="28"/>
      <c r="G57" s="5"/>
      <c r="H57" s="107"/>
      <c r="I57" s="5"/>
      <c r="J57" s="63"/>
      <c r="K57" s="28"/>
    </row>
    <row r="58" spans="2:11" ht="12.75">
      <c r="B58" s="1"/>
      <c r="C58" s="10" t="s">
        <v>51</v>
      </c>
      <c r="D58" s="116">
        <f>IF('Year 4'!D58="",0,'Year 4'!D58*'Year 5'!$C$9)</f>
        <v>25245</v>
      </c>
      <c r="E58" s="78"/>
      <c r="F58" s="28"/>
      <c r="G58" s="2"/>
      <c r="H58" s="48"/>
      <c r="I58" s="2"/>
      <c r="J58" s="63"/>
      <c r="K58" s="28"/>
    </row>
    <row r="59" spans="2:12" ht="12.75">
      <c r="B59" s="6"/>
      <c r="C59" s="54" t="s">
        <v>81</v>
      </c>
      <c r="D59" s="150"/>
      <c r="E59" s="77"/>
      <c r="F59" s="28"/>
      <c r="G59" s="2"/>
      <c r="H59" s="77"/>
      <c r="I59" s="2"/>
      <c r="J59" s="14">
        <f>SUM(D58*D59*E59*H59*0.5)</f>
        <v>0</v>
      </c>
      <c r="K59" s="28"/>
      <c r="L59" s="14"/>
    </row>
    <row r="60" spans="2:12" ht="12.75">
      <c r="B60" s="6"/>
      <c r="C60" s="54" t="s">
        <v>81</v>
      </c>
      <c r="D60" s="150"/>
      <c r="E60" s="77"/>
      <c r="F60" s="28"/>
      <c r="G60" s="2"/>
      <c r="H60" s="77"/>
      <c r="I60" s="2"/>
      <c r="J60" s="14">
        <f>SUM(D58*D60*E60*H60*0.5)</f>
        <v>0</v>
      </c>
      <c r="K60" s="28"/>
      <c r="L60" s="14"/>
    </row>
    <row r="61" spans="2:12" ht="12.75">
      <c r="B61" s="6"/>
      <c r="C61" s="54" t="s">
        <v>81</v>
      </c>
      <c r="D61" s="150"/>
      <c r="E61" s="77"/>
      <c r="F61" s="28"/>
      <c r="G61" s="2"/>
      <c r="H61" s="77"/>
      <c r="I61" s="2"/>
      <c r="J61" s="14">
        <f>SUM(D58*D61*E61*H61*0.5)</f>
        <v>0</v>
      </c>
      <c r="K61" s="28"/>
      <c r="L61" s="14"/>
    </row>
    <row r="62" spans="2:11" s="36" customFormat="1" ht="6" customHeight="1" outlineLevel="1">
      <c r="B62" s="6"/>
      <c r="C62" s="54"/>
      <c r="D62" s="67"/>
      <c r="E62" s="34"/>
      <c r="F62" s="28"/>
      <c r="G62" s="5"/>
      <c r="H62" s="107"/>
      <c r="I62" s="5"/>
      <c r="J62" s="63"/>
      <c r="K62" s="28"/>
    </row>
    <row r="63" spans="2:11" ht="12.75">
      <c r="B63" s="1"/>
      <c r="C63" s="10" t="s">
        <v>52</v>
      </c>
      <c r="D63" s="116">
        <f>IF('Year 4'!D63="",0,'Year 4'!D63*'Year 5'!$C$9)</f>
        <v>27237</v>
      </c>
      <c r="E63" s="78"/>
      <c r="F63" s="28"/>
      <c r="G63" s="2"/>
      <c r="H63" s="48"/>
      <c r="I63" s="2"/>
      <c r="J63" s="63"/>
      <c r="K63" s="28"/>
    </row>
    <row r="64" spans="2:12" ht="12.75">
      <c r="B64" s="6"/>
      <c r="C64" s="54" t="s">
        <v>81</v>
      </c>
      <c r="D64" s="150"/>
      <c r="E64" s="77"/>
      <c r="F64" s="28"/>
      <c r="G64" s="2"/>
      <c r="H64" s="77"/>
      <c r="I64" s="2"/>
      <c r="J64" s="14">
        <f>SUM(D63*D64*E64*H64*0.5)</f>
        <v>0</v>
      </c>
      <c r="K64" s="28"/>
      <c r="L64" s="14"/>
    </row>
    <row r="65" spans="2:12" ht="12.75">
      <c r="B65" s="6"/>
      <c r="C65" s="54" t="s">
        <v>81</v>
      </c>
      <c r="D65" s="150"/>
      <c r="E65" s="77"/>
      <c r="F65" s="28"/>
      <c r="G65" s="2"/>
      <c r="H65" s="77"/>
      <c r="I65" s="2"/>
      <c r="J65" s="14">
        <f>SUM(D63*D65*E65*H65*0.5)</f>
        <v>0</v>
      </c>
      <c r="K65" s="28"/>
      <c r="L65" s="14"/>
    </row>
    <row r="66" spans="2:12" ht="12.75">
      <c r="B66" s="6"/>
      <c r="C66" s="54" t="s">
        <v>81</v>
      </c>
      <c r="D66" s="150"/>
      <c r="E66" s="77"/>
      <c r="F66" s="28"/>
      <c r="G66" s="2"/>
      <c r="H66" s="77"/>
      <c r="I66" s="2"/>
      <c r="J66" s="14">
        <f>SUM(D63*D66*E66*H66*0.5)</f>
        <v>0</v>
      </c>
      <c r="K66" s="28"/>
      <c r="L66" s="14"/>
    </row>
    <row r="67" spans="2:11" ht="12.75">
      <c r="B67" s="1" t="s">
        <v>65</v>
      </c>
      <c r="C67" s="2"/>
      <c r="D67" s="33"/>
      <c r="E67" s="27" t="s">
        <v>14</v>
      </c>
      <c r="F67" s="28"/>
      <c r="G67" s="2"/>
      <c r="H67" s="89" t="s">
        <v>12</v>
      </c>
      <c r="I67" s="2"/>
      <c r="J67" s="14"/>
      <c r="K67" s="28"/>
    </row>
    <row r="68" spans="2:12" ht="12.75">
      <c r="B68" s="2"/>
      <c r="C68" s="4" t="s">
        <v>49</v>
      </c>
      <c r="D68" s="45">
        <f>SUM(D48)</f>
        <v>22276</v>
      </c>
      <c r="E68" s="77"/>
      <c r="F68" s="28"/>
      <c r="G68" s="2"/>
      <c r="H68" s="147"/>
      <c r="I68" s="2"/>
      <c r="J68" s="14">
        <f>($D68*0.00072)*$E68*H68*160</f>
        <v>0</v>
      </c>
      <c r="K68" s="28"/>
      <c r="L68" s="254" t="s">
        <v>73</v>
      </c>
    </row>
    <row r="69" spans="2:11" ht="12.75">
      <c r="B69" s="2"/>
      <c r="C69" s="4" t="s">
        <v>50</v>
      </c>
      <c r="D69" s="45">
        <f>SUM(D53)</f>
        <v>23226</v>
      </c>
      <c r="E69" s="77"/>
      <c r="F69" s="28"/>
      <c r="G69" s="2"/>
      <c r="H69" s="147"/>
      <c r="I69" s="2"/>
      <c r="J69" s="14">
        <f>($D69*0.00072)*$E69*H69*160</f>
        <v>0</v>
      </c>
      <c r="K69" s="28"/>
    </row>
    <row r="70" spans="2:11" ht="12.75">
      <c r="B70" s="2"/>
      <c r="C70" s="4" t="s">
        <v>51</v>
      </c>
      <c r="D70" s="45">
        <f>SUM(D58)</f>
        <v>25245</v>
      </c>
      <c r="E70" s="77"/>
      <c r="F70" s="28"/>
      <c r="G70" s="2"/>
      <c r="H70" s="147"/>
      <c r="I70" s="2"/>
      <c r="J70" s="14">
        <f>($D70*0.00072)*$E70*H70*160</f>
        <v>0</v>
      </c>
      <c r="K70" s="28"/>
    </row>
    <row r="71" spans="2:11" ht="12.75">
      <c r="B71" s="2"/>
      <c r="C71" s="4" t="s">
        <v>52</v>
      </c>
      <c r="D71" s="45">
        <f>SUM(D63)</f>
        <v>27237</v>
      </c>
      <c r="E71" s="77"/>
      <c r="F71" s="28"/>
      <c r="G71" s="2"/>
      <c r="H71" s="147"/>
      <c r="I71" s="2"/>
      <c r="J71" s="14">
        <f>($D71*0.00072)*$E71*H71*160</f>
        <v>0</v>
      </c>
      <c r="K71" s="28"/>
    </row>
    <row r="72" spans="2:11" ht="12.75" collapsed="1">
      <c r="B72" s="1" t="s">
        <v>79</v>
      </c>
      <c r="C72" s="2"/>
      <c r="D72" s="87" t="s">
        <v>66</v>
      </c>
      <c r="E72" s="27" t="s">
        <v>81</v>
      </c>
      <c r="F72" s="28"/>
      <c r="G72" s="2"/>
      <c r="H72" s="89" t="s">
        <v>12</v>
      </c>
      <c r="I72" s="2"/>
      <c r="J72" s="14"/>
      <c r="K72" s="28"/>
    </row>
    <row r="73" spans="2:11" ht="12.75">
      <c r="B73" s="2"/>
      <c r="C73" s="4"/>
      <c r="D73" s="30"/>
      <c r="E73" s="147"/>
      <c r="F73" s="28"/>
      <c r="G73" s="2"/>
      <c r="H73" s="147"/>
      <c r="I73" s="2"/>
      <c r="J73" s="14">
        <f>($D73*$E73*H73)*160</f>
        <v>0</v>
      </c>
      <c r="K73" s="28"/>
    </row>
    <row r="74" spans="2:11" ht="12.75">
      <c r="B74" s="2"/>
      <c r="C74" s="4"/>
      <c r="D74" s="30"/>
      <c r="E74" s="147"/>
      <c r="F74" s="28"/>
      <c r="G74" s="2"/>
      <c r="H74" s="147"/>
      <c r="I74" s="2"/>
      <c r="J74" s="14">
        <f>($D74*$E74*H74)*160</f>
        <v>0</v>
      </c>
      <c r="K74" s="28"/>
    </row>
    <row r="75" spans="2:11" ht="12.75">
      <c r="B75" s="1" t="s">
        <v>16</v>
      </c>
      <c r="C75" s="2"/>
      <c r="D75" s="2"/>
      <c r="E75" s="2"/>
      <c r="F75" s="28"/>
      <c r="G75" s="2"/>
      <c r="H75" s="27" t="s">
        <v>17</v>
      </c>
      <c r="I75" s="2"/>
      <c r="J75" s="29" t="s">
        <v>11</v>
      </c>
      <c r="K75" s="28"/>
    </row>
    <row r="76" spans="2:11" ht="12.75">
      <c r="B76" s="3" t="s">
        <v>15</v>
      </c>
      <c r="C76" s="30"/>
      <c r="D76" s="39" t="s">
        <v>18</v>
      </c>
      <c r="E76" s="2"/>
      <c r="F76" s="28"/>
      <c r="G76" s="2"/>
      <c r="H76" s="147"/>
      <c r="I76" s="2"/>
      <c r="J76" s="14">
        <f>$C76*H76</f>
        <v>0</v>
      </c>
      <c r="K76" s="28"/>
    </row>
    <row r="77" spans="2:11" ht="12.75">
      <c r="B77" s="3" t="s">
        <v>15</v>
      </c>
      <c r="C77" s="56"/>
      <c r="D77" s="2" t="str">
        <f>"/hr"</f>
        <v>/hr</v>
      </c>
      <c r="E77" s="2"/>
      <c r="F77" s="28"/>
      <c r="G77" s="2"/>
      <c r="H77" s="147"/>
      <c r="I77" s="2"/>
      <c r="J77" s="14">
        <f>$C77*H77</f>
        <v>0</v>
      </c>
      <c r="K77" s="28"/>
    </row>
    <row r="78" spans="2:11" ht="12.75">
      <c r="B78" s="2"/>
      <c r="C78" s="2"/>
      <c r="D78" s="2"/>
      <c r="E78" s="2"/>
      <c r="F78" s="28"/>
      <c r="G78" s="2"/>
      <c r="H78" s="2"/>
      <c r="I78" s="2"/>
      <c r="J78" s="14"/>
      <c r="K78" s="28"/>
    </row>
    <row r="79" spans="2:11" s="72" customFormat="1" ht="12.75">
      <c r="B79" s="68" t="s">
        <v>19</v>
      </c>
      <c r="C79" s="68"/>
      <c r="D79" s="68"/>
      <c r="E79" s="68"/>
      <c r="F79" s="70"/>
      <c r="G79" s="68"/>
      <c r="H79" s="68"/>
      <c r="I79" s="68"/>
      <c r="J79" s="74">
        <f>SUM(J14:J78)</f>
        <v>0</v>
      </c>
      <c r="K79" s="70"/>
    </row>
    <row r="80" spans="2:12" s="72" customFormat="1" ht="12.75">
      <c r="B80" s="68" t="s">
        <v>54</v>
      </c>
      <c r="C80" s="69"/>
      <c r="D80" s="69"/>
      <c r="E80" s="105"/>
      <c r="F80" s="70"/>
      <c r="G80" s="69"/>
      <c r="H80" s="114" t="s">
        <v>20</v>
      </c>
      <c r="I80" s="114"/>
      <c r="J80" s="114" t="s">
        <v>11</v>
      </c>
      <c r="K80" s="70"/>
      <c r="L80" s="71"/>
    </row>
    <row r="81" spans="2:12" ht="12.75">
      <c r="B81" s="2" t="s">
        <v>21</v>
      </c>
      <c r="C81" s="2"/>
      <c r="D81" s="2"/>
      <c r="E81" s="42">
        <v>0.273</v>
      </c>
      <c r="F81" s="28"/>
      <c r="G81" s="2"/>
      <c r="H81" s="14">
        <f>SUM(J15:J29)</f>
        <v>0</v>
      </c>
      <c r="I81" s="2"/>
      <c r="J81" s="14">
        <f aca="true" t="shared" si="2" ref="J81:J87">H81*$E81</f>
        <v>0</v>
      </c>
      <c r="K81" s="28"/>
      <c r="L81" s="14"/>
    </row>
    <row r="82" spans="2:12" ht="12.75">
      <c r="B82" s="2" t="s">
        <v>302</v>
      </c>
      <c r="C82" s="2"/>
      <c r="D82" s="2"/>
      <c r="E82" s="42">
        <v>0.273</v>
      </c>
      <c r="F82" s="28"/>
      <c r="G82" s="2"/>
      <c r="H82" s="14">
        <f>SUM(J31:J35)</f>
        <v>0</v>
      </c>
      <c r="I82" s="2"/>
      <c r="J82" s="14">
        <f t="shared" si="2"/>
        <v>0</v>
      </c>
      <c r="K82" s="28"/>
      <c r="L82" s="14"/>
    </row>
    <row r="83" spans="2:12" ht="12.75">
      <c r="B83" s="2" t="s">
        <v>53</v>
      </c>
      <c r="C83" s="2"/>
      <c r="D83" s="2"/>
      <c r="E83" s="42">
        <v>0.201</v>
      </c>
      <c r="F83" s="28"/>
      <c r="G83" s="2"/>
      <c r="H83" s="14">
        <f>SUM(J37:J40)</f>
        <v>0</v>
      </c>
      <c r="I83" s="2"/>
      <c r="J83" s="14">
        <f>H83*$E83</f>
        <v>0</v>
      </c>
      <c r="K83" s="28"/>
      <c r="L83" s="14"/>
    </row>
    <row r="84" spans="2:12" ht="12.75">
      <c r="B84" s="2" t="s">
        <v>39</v>
      </c>
      <c r="C84" s="2"/>
      <c r="D84" s="2"/>
      <c r="E84" s="42">
        <v>0.411</v>
      </c>
      <c r="F84" s="28"/>
      <c r="G84" s="2"/>
      <c r="H84" s="14">
        <f>SUM(J42:J46)</f>
        <v>0</v>
      </c>
      <c r="I84" s="2"/>
      <c r="J84" s="14">
        <f t="shared" si="2"/>
        <v>0</v>
      </c>
      <c r="K84" s="28"/>
      <c r="L84" s="14"/>
    </row>
    <row r="85" spans="2:12" ht="12.75" collapsed="1">
      <c r="B85" s="2" t="s">
        <v>118</v>
      </c>
      <c r="C85" s="2"/>
      <c r="D85" s="2"/>
      <c r="E85" s="42">
        <v>0.366</v>
      </c>
      <c r="F85" s="28"/>
      <c r="G85" s="2"/>
      <c r="H85" s="14">
        <f>SUM(J49:J51,J54:J56,J59:J61,J64:J66,J68:J71)</f>
        <v>0</v>
      </c>
      <c r="I85" s="2"/>
      <c r="J85" s="14">
        <f>SUM(E85*H85)</f>
        <v>0</v>
      </c>
      <c r="K85" s="28"/>
      <c r="L85" s="14"/>
    </row>
    <row r="86" spans="2:12" ht="12.75">
      <c r="B86" s="2" t="s">
        <v>67</v>
      </c>
      <c r="C86" s="2"/>
      <c r="D86" s="2"/>
      <c r="E86" s="42">
        <v>0.02</v>
      </c>
      <c r="F86" s="28"/>
      <c r="G86" s="2"/>
      <c r="H86" s="14">
        <f>SUM(J73:J74)</f>
        <v>0</v>
      </c>
      <c r="I86" s="2"/>
      <c r="J86" s="14">
        <f>H86*$E86</f>
        <v>0</v>
      </c>
      <c r="K86" s="28"/>
      <c r="L86" s="14"/>
    </row>
    <row r="87" spans="2:12" ht="12.75">
      <c r="B87" s="2" t="s">
        <v>82</v>
      </c>
      <c r="C87" s="2"/>
      <c r="D87" s="2"/>
      <c r="E87" s="42">
        <v>0.087</v>
      </c>
      <c r="F87" s="28"/>
      <c r="G87" s="2"/>
      <c r="H87" s="14">
        <f>SUM(J76:J77)</f>
        <v>0</v>
      </c>
      <c r="I87" s="2"/>
      <c r="J87" s="14">
        <f t="shared" si="2"/>
        <v>0</v>
      </c>
      <c r="K87" s="28"/>
      <c r="L87" s="14"/>
    </row>
    <row r="88" spans="2:12" s="72" customFormat="1" ht="12.75">
      <c r="B88" s="68" t="s">
        <v>55</v>
      </c>
      <c r="C88" s="69"/>
      <c r="D88" s="69"/>
      <c r="E88" s="91"/>
      <c r="F88" s="70"/>
      <c r="G88" s="69"/>
      <c r="H88" s="73"/>
      <c r="I88" s="69"/>
      <c r="J88" s="74">
        <f>SUM(J81:J87)</f>
        <v>0</v>
      </c>
      <c r="K88" s="70"/>
      <c r="L88" s="74"/>
    </row>
    <row r="89" spans="2:11" s="72" customFormat="1" ht="12.75">
      <c r="B89" s="68" t="s">
        <v>57</v>
      </c>
      <c r="C89" s="69"/>
      <c r="D89" s="69"/>
      <c r="E89" s="91"/>
      <c r="F89" s="70"/>
      <c r="G89" s="69"/>
      <c r="H89" s="73"/>
      <c r="I89" s="69"/>
      <c r="J89" s="74">
        <f>SUM(J88,J79)</f>
        <v>0</v>
      </c>
      <c r="K89" s="70"/>
    </row>
    <row r="90" spans="2:12" s="72" customFormat="1" ht="12.75">
      <c r="B90" s="68"/>
      <c r="C90" s="69"/>
      <c r="D90" s="69"/>
      <c r="E90" s="91"/>
      <c r="F90" s="92"/>
      <c r="G90" s="69"/>
      <c r="H90" s="27"/>
      <c r="I90" s="2"/>
      <c r="J90" s="29"/>
      <c r="K90" s="28"/>
      <c r="L90" s="74"/>
    </row>
    <row r="91" spans="2:12" s="76" customFormat="1" ht="12.75">
      <c r="B91" s="68" t="s">
        <v>74</v>
      </c>
      <c r="C91" s="68"/>
      <c r="D91" s="68"/>
      <c r="E91" s="105"/>
      <c r="F91" s="92"/>
      <c r="G91" s="68"/>
      <c r="H91" s="105"/>
      <c r="I91" s="68"/>
      <c r="J91" s="106">
        <f>SUM(J92:J97)</f>
        <v>0</v>
      </c>
      <c r="K91" s="70"/>
      <c r="L91" s="74"/>
    </row>
    <row r="92" spans="2:12" ht="12.75">
      <c r="B92" s="7"/>
      <c r="C92" s="8"/>
      <c r="D92" s="8"/>
      <c r="E92" s="8"/>
      <c r="F92" s="8"/>
      <c r="G92" s="8"/>
      <c r="H92" s="9"/>
      <c r="I92" s="1"/>
      <c r="J92" s="146"/>
      <c r="K92" s="28"/>
      <c r="L92" s="14"/>
    </row>
    <row r="93" spans="2:12" ht="12.75">
      <c r="B93" s="7"/>
      <c r="C93" s="8"/>
      <c r="D93" s="8"/>
      <c r="E93" s="8"/>
      <c r="F93" s="8"/>
      <c r="G93" s="8"/>
      <c r="H93" s="9"/>
      <c r="I93" s="1"/>
      <c r="J93" s="146"/>
      <c r="K93" s="28"/>
      <c r="L93" s="14"/>
    </row>
    <row r="94" spans="2:12" ht="12.75">
      <c r="B94" s="7"/>
      <c r="C94" s="8"/>
      <c r="D94" s="8"/>
      <c r="E94" s="8"/>
      <c r="F94" s="8"/>
      <c r="G94" s="8"/>
      <c r="H94" s="9"/>
      <c r="I94" s="1"/>
      <c r="J94" s="146"/>
      <c r="K94" s="28"/>
      <c r="L94" s="14"/>
    </row>
    <row r="95" spans="2:12" ht="12.75">
      <c r="B95" s="7"/>
      <c r="C95" s="8"/>
      <c r="D95" s="8"/>
      <c r="E95" s="8"/>
      <c r="F95" s="8"/>
      <c r="G95" s="8"/>
      <c r="H95" s="9"/>
      <c r="I95" s="1"/>
      <c r="J95" s="146"/>
      <c r="K95" s="28"/>
      <c r="L95" s="14"/>
    </row>
    <row r="96" spans="2:12" ht="12.75">
      <c r="B96" s="7"/>
      <c r="C96" s="8"/>
      <c r="D96" s="8"/>
      <c r="E96" s="8"/>
      <c r="F96" s="8"/>
      <c r="G96" s="8"/>
      <c r="H96" s="9"/>
      <c r="I96" s="1"/>
      <c r="J96" s="146"/>
      <c r="K96" s="28"/>
      <c r="L96" s="14"/>
    </row>
    <row r="97" spans="2:12" ht="12.75">
      <c r="B97" s="7"/>
      <c r="C97" s="8"/>
      <c r="D97" s="8"/>
      <c r="E97" s="8"/>
      <c r="F97" s="8"/>
      <c r="G97" s="8"/>
      <c r="H97" s="9"/>
      <c r="I97" s="1"/>
      <c r="J97" s="146"/>
      <c r="K97" s="28"/>
      <c r="L97" s="14"/>
    </row>
    <row r="98" spans="2:11" ht="12.75">
      <c r="B98" s="3"/>
      <c r="C98" s="33"/>
      <c r="D98" s="2"/>
      <c r="E98" s="2"/>
      <c r="F98" s="34"/>
      <c r="G98" s="5"/>
      <c r="H98" s="3"/>
      <c r="I98" s="2"/>
      <c r="J98" s="14"/>
      <c r="K98" s="28"/>
    </row>
    <row r="99" spans="2:11" s="76" customFormat="1" ht="12.75">
      <c r="B99" s="79" t="s">
        <v>77</v>
      </c>
      <c r="C99" s="68"/>
      <c r="D99" s="68"/>
      <c r="E99" s="68"/>
      <c r="F99" s="92"/>
      <c r="G99" s="109"/>
      <c r="H99" s="68"/>
      <c r="I99" s="68"/>
      <c r="J99" s="74">
        <f>SUM(J100:J103)</f>
        <v>0</v>
      </c>
      <c r="K99" s="70"/>
    </row>
    <row r="100" spans="2:11" s="32" customFormat="1" ht="12.75">
      <c r="B100" s="7"/>
      <c r="C100" s="8"/>
      <c r="D100" s="8"/>
      <c r="E100" s="8"/>
      <c r="F100" s="8"/>
      <c r="G100" s="8"/>
      <c r="H100" s="9"/>
      <c r="I100" s="1"/>
      <c r="J100" s="146"/>
      <c r="K100" s="28"/>
    </row>
    <row r="101" spans="2:11" s="32" customFormat="1" ht="12.75">
      <c r="B101" s="7"/>
      <c r="C101" s="8"/>
      <c r="D101" s="8"/>
      <c r="E101" s="8"/>
      <c r="F101" s="8"/>
      <c r="G101" s="8"/>
      <c r="H101" s="9"/>
      <c r="I101" s="1"/>
      <c r="J101" s="146"/>
      <c r="K101" s="28"/>
    </row>
    <row r="102" spans="2:11" s="32" customFormat="1" ht="12.75">
      <c r="B102" s="7"/>
      <c r="C102" s="8"/>
      <c r="D102" s="8"/>
      <c r="E102" s="8"/>
      <c r="F102" s="8"/>
      <c r="G102" s="8"/>
      <c r="H102" s="9"/>
      <c r="I102" s="1"/>
      <c r="J102" s="146"/>
      <c r="K102" s="28"/>
    </row>
    <row r="103" spans="2:11" s="32" customFormat="1" ht="12.75">
      <c r="B103" s="7"/>
      <c r="C103" s="8"/>
      <c r="D103" s="8"/>
      <c r="E103" s="8"/>
      <c r="F103" s="8"/>
      <c r="G103" s="8"/>
      <c r="H103" s="9"/>
      <c r="I103" s="1"/>
      <c r="J103" s="146"/>
      <c r="K103" s="28"/>
    </row>
    <row r="104" spans="2:11" s="32" customFormat="1" ht="12.75">
      <c r="B104" s="1"/>
      <c r="C104" s="1"/>
      <c r="D104" s="1"/>
      <c r="E104" s="1"/>
      <c r="F104" s="34"/>
      <c r="G104" s="1"/>
      <c r="H104" s="1"/>
      <c r="I104" s="1"/>
      <c r="J104" s="40"/>
      <c r="K104" s="28"/>
    </row>
    <row r="105" spans="2:11" s="76" customFormat="1" ht="12.75">
      <c r="B105" s="68" t="s">
        <v>280</v>
      </c>
      <c r="C105" s="68"/>
      <c r="D105" s="68"/>
      <c r="E105" s="68"/>
      <c r="F105" s="108"/>
      <c r="G105" s="68"/>
      <c r="H105" s="68"/>
      <c r="I105" s="68"/>
      <c r="J105" s="74">
        <f>SUM(J106:J113)</f>
        <v>0</v>
      </c>
      <c r="K105" s="70"/>
    </row>
    <row r="106" spans="2:11" s="46" customFormat="1" ht="12.75">
      <c r="B106" s="7"/>
      <c r="C106" s="8"/>
      <c r="D106" s="8"/>
      <c r="E106" s="8"/>
      <c r="F106" s="8"/>
      <c r="G106" s="8"/>
      <c r="H106" s="44"/>
      <c r="I106" s="2"/>
      <c r="J106" s="45"/>
      <c r="K106" s="28"/>
    </row>
    <row r="107" spans="2:11" s="46" customFormat="1" ht="12.75">
      <c r="B107" s="7"/>
      <c r="C107" s="8"/>
      <c r="D107" s="8"/>
      <c r="E107" s="8"/>
      <c r="F107" s="8"/>
      <c r="G107" s="8"/>
      <c r="H107" s="49"/>
      <c r="I107" s="2"/>
      <c r="J107" s="45"/>
      <c r="K107" s="28"/>
    </row>
    <row r="108" spans="2:11" s="46" customFormat="1" ht="12.75">
      <c r="B108" s="47"/>
      <c r="C108" s="17"/>
      <c r="D108" s="17"/>
      <c r="E108" s="48"/>
      <c r="F108" s="48"/>
      <c r="G108" s="17"/>
      <c r="H108" s="49"/>
      <c r="I108" s="2"/>
      <c r="J108" s="45"/>
      <c r="K108" s="28"/>
    </row>
    <row r="109" spans="2:11" s="46" customFormat="1" ht="12.75">
      <c r="B109" s="7"/>
      <c r="C109" s="8"/>
      <c r="D109" s="8"/>
      <c r="E109" s="8"/>
      <c r="F109" s="8"/>
      <c r="G109" s="8"/>
      <c r="H109" s="66"/>
      <c r="I109" s="2"/>
      <c r="J109" s="45"/>
      <c r="K109" s="28"/>
    </row>
    <row r="110" spans="2:11" s="46" customFormat="1" ht="12.75">
      <c r="B110" s="7"/>
      <c r="C110" s="8"/>
      <c r="D110" s="8"/>
      <c r="E110" s="8"/>
      <c r="F110" s="8"/>
      <c r="G110" s="8"/>
      <c r="H110" s="9"/>
      <c r="I110" s="2"/>
      <c r="J110" s="45"/>
      <c r="K110" s="28"/>
    </row>
    <row r="111" spans="2:11" s="46" customFormat="1" ht="12.75">
      <c r="B111" s="7"/>
      <c r="C111" s="8"/>
      <c r="D111" s="8"/>
      <c r="E111" s="8"/>
      <c r="F111" s="8"/>
      <c r="G111" s="8"/>
      <c r="H111" s="9"/>
      <c r="I111" s="2"/>
      <c r="J111" s="45"/>
      <c r="K111" s="28"/>
    </row>
    <row r="112" spans="2:11" s="46" customFormat="1" ht="12.75">
      <c r="B112" s="7"/>
      <c r="C112" s="8"/>
      <c r="D112" s="8"/>
      <c r="E112" s="8"/>
      <c r="F112" s="8"/>
      <c r="G112" s="8"/>
      <c r="H112" s="9"/>
      <c r="I112" s="2"/>
      <c r="J112" s="45"/>
      <c r="K112" s="28"/>
    </row>
    <row r="113" spans="2:11" s="46" customFormat="1" ht="12.75">
      <c r="B113" s="7"/>
      <c r="C113" s="8"/>
      <c r="D113" s="8"/>
      <c r="E113" s="8"/>
      <c r="F113" s="8"/>
      <c r="G113" s="8"/>
      <c r="H113" s="9"/>
      <c r="I113" s="2"/>
      <c r="J113" s="45"/>
      <c r="K113" s="28"/>
    </row>
    <row r="114" spans="2:11" s="32" customFormat="1" ht="12.75">
      <c r="B114" s="1"/>
      <c r="C114" s="1"/>
      <c r="D114" s="1"/>
      <c r="E114" s="1"/>
      <c r="F114" s="34"/>
      <c r="G114" s="1"/>
      <c r="H114" s="1"/>
      <c r="I114" s="1"/>
      <c r="J114" s="40"/>
      <c r="K114" s="28"/>
    </row>
    <row r="115" spans="2:11" s="76" customFormat="1" ht="12.75">
      <c r="B115" s="68" t="s">
        <v>122</v>
      </c>
      <c r="C115" s="68"/>
      <c r="D115" s="68"/>
      <c r="E115" s="68"/>
      <c r="F115" s="108"/>
      <c r="G115" s="68"/>
      <c r="H115" s="68"/>
      <c r="I115" s="68"/>
      <c r="J115" s="74">
        <f>SUM(J116:J119)</f>
        <v>0</v>
      </c>
      <c r="K115" s="70"/>
    </row>
    <row r="116" spans="2:11" s="46" customFormat="1" ht="12.75">
      <c r="B116" s="7"/>
      <c r="C116" s="8"/>
      <c r="D116" s="8"/>
      <c r="E116" s="8"/>
      <c r="F116" s="8"/>
      <c r="G116" s="8"/>
      <c r="H116" s="44"/>
      <c r="I116" s="2"/>
      <c r="J116" s="45"/>
      <c r="K116" s="28"/>
    </row>
    <row r="117" spans="2:11" s="46" customFormat="1" ht="12.75">
      <c r="B117" s="7"/>
      <c r="C117" s="8"/>
      <c r="D117" s="8"/>
      <c r="E117" s="8"/>
      <c r="F117" s="8"/>
      <c r="G117" s="8"/>
      <c r="H117" s="49"/>
      <c r="I117" s="2"/>
      <c r="J117" s="45"/>
      <c r="K117" s="28"/>
    </row>
    <row r="118" spans="2:11" s="46" customFormat="1" ht="12.75">
      <c r="B118" s="47"/>
      <c r="C118" s="17"/>
      <c r="D118" s="17"/>
      <c r="E118" s="48"/>
      <c r="F118" s="48"/>
      <c r="G118" s="17"/>
      <c r="H118" s="49"/>
      <c r="I118" s="2"/>
      <c r="J118" s="45"/>
      <c r="K118" s="28"/>
    </row>
    <row r="119" spans="2:11" s="46" customFormat="1" ht="12.75">
      <c r="B119" s="7"/>
      <c r="C119" s="8"/>
      <c r="D119" s="8"/>
      <c r="E119" s="8"/>
      <c r="F119" s="8"/>
      <c r="G119" s="8"/>
      <c r="H119" s="66"/>
      <c r="I119" s="2"/>
      <c r="J119" s="45"/>
      <c r="K119" s="28"/>
    </row>
    <row r="120" spans="2:11" s="32" customFormat="1" ht="12.75">
      <c r="B120" s="1"/>
      <c r="C120" s="1"/>
      <c r="D120" s="1"/>
      <c r="E120" s="1"/>
      <c r="F120" s="34"/>
      <c r="G120" s="1"/>
      <c r="H120" s="1"/>
      <c r="I120" s="1"/>
      <c r="J120" s="40"/>
      <c r="K120" s="28"/>
    </row>
    <row r="121" spans="2:11" s="76" customFormat="1" ht="12.75">
      <c r="B121" s="68" t="s">
        <v>123</v>
      </c>
      <c r="C121" s="68"/>
      <c r="D121" s="68"/>
      <c r="E121" s="68"/>
      <c r="F121" s="108"/>
      <c r="G121" s="68"/>
      <c r="H121" s="68"/>
      <c r="I121" s="68"/>
      <c r="J121" s="74">
        <f>SUM(J122:J125)</f>
        <v>0</v>
      </c>
      <c r="K121" s="70"/>
    </row>
    <row r="122" spans="2:11" s="46" customFormat="1" ht="12.75">
      <c r="B122" s="7"/>
      <c r="C122" s="8"/>
      <c r="D122" s="8"/>
      <c r="E122" s="8"/>
      <c r="F122" s="8"/>
      <c r="G122" s="8"/>
      <c r="H122" s="44"/>
      <c r="I122" s="2"/>
      <c r="J122" s="45"/>
      <c r="K122" s="28"/>
    </row>
    <row r="123" spans="2:11" s="46" customFormat="1" ht="12.75">
      <c r="B123" s="7"/>
      <c r="C123" s="8"/>
      <c r="D123" s="8"/>
      <c r="E123" s="8"/>
      <c r="F123" s="8"/>
      <c r="G123" s="8"/>
      <c r="H123" s="49"/>
      <c r="I123" s="2"/>
      <c r="J123" s="45"/>
      <c r="K123" s="28"/>
    </row>
    <row r="124" spans="2:11" s="46" customFormat="1" ht="12.75">
      <c r="B124" s="47"/>
      <c r="C124" s="17"/>
      <c r="D124" s="17"/>
      <c r="E124" s="48"/>
      <c r="F124" s="48"/>
      <c r="G124" s="17"/>
      <c r="H124" s="49"/>
      <c r="I124" s="2"/>
      <c r="J124" s="45"/>
      <c r="K124" s="28"/>
    </row>
    <row r="125" spans="2:11" s="46" customFormat="1" ht="12.75">
      <c r="B125" s="7"/>
      <c r="C125" s="8"/>
      <c r="D125" s="8"/>
      <c r="E125" s="8"/>
      <c r="F125" s="8"/>
      <c r="G125" s="8"/>
      <c r="H125" s="66"/>
      <c r="I125" s="2"/>
      <c r="J125" s="45"/>
      <c r="K125" s="28"/>
    </row>
    <row r="126" spans="2:11" s="46" customFormat="1" ht="12.75">
      <c r="B126" s="5"/>
      <c r="C126" s="5"/>
      <c r="D126" s="5"/>
      <c r="E126" s="5"/>
      <c r="F126" s="5"/>
      <c r="G126" s="59"/>
      <c r="H126" s="5"/>
      <c r="I126" s="2"/>
      <c r="J126" s="18"/>
      <c r="K126" s="28"/>
    </row>
    <row r="127" spans="2:11" s="76" customFormat="1" ht="12.75">
      <c r="B127" s="68" t="s">
        <v>281</v>
      </c>
      <c r="C127" s="68"/>
      <c r="D127" s="68"/>
      <c r="E127" s="68"/>
      <c r="F127" s="92"/>
      <c r="G127" s="94"/>
      <c r="H127" s="68"/>
      <c r="I127" s="68"/>
      <c r="J127" s="74">
        <f>SUM(J128:J137)</f>
        <v>0</v>
      </c>
      <c r="K127" s="70"/>
    </row>
    <row r="128" spans="2:11" s="46" customFormat="1" ht="12.75">
      <c r="B128" s="7"/>
      <c r="C128" s="8"/>
      <c r="D128" s="8"/>
      <c r="E128" s="8"/>
      <c r="F128" s="8"/>
      <c r="G128" s="8"/>
      <c r="H128" s="44"/>
      <c r="I128" s="2"/>
      <c r="J128" s="45"/>
      <c r="K128" s="28"/>
    </row>
    <row r="129" spans="2:11" s="46" customFormat="1" ht="12.75">
      <c r="B129" s="7"/>
      <c r="C129" s="8"/>
      <c r="D129" s="8"/>
      <c r="E129" s="8"/>
      <c r="F129" s="8"/>
      <c r="G129" s="8"/>
      <c r="H129" s="44"/>
      <c r="I129" s="2"/>
      <c r="J129" s="45"/>
      <c r="K129" s="28"/>
    </row>
    <row r="130" spans="2:11" s="46" customFormat="1" ht="12.75">
      <c r="B130" s="7"/>
      <c r="C130" s="8"/>
      <c r="D130" s="8"/>
      <c r="E130" s="8"/>
      <c r="F130" s="8"/>
      <c r="G130" s="8"/>
      <c r="H130" s="44"/>
      <c r="I130" s="2"/>
      <c r="J130" s="45"/>
      <c r="K130" s="28"/>
    </row>
    <row r="131" spans="2:11" s="46" customFormat="1" ht="12.75">
      <c r="B131" s="7"/>
      <c r="C131" s="8"/>
      <c r="D131" s="8"/>
      <c r="E131" s="8"/>
      <c r="F131" s="8"/>
      <c r="G131" s="8"/>
      <c r="H131" s="44"/>
      <c r="I131" s="2"/>
      <c r="J131" s="45"/>
      <c r="K131" s="28"/>
    </row>
    <row r="132" spans="2:11" s="46" customFormat="1" ht="12.75">
      <c r="B132" s="7"/>
      <c r="C132" s="8"/>
      <c r="D132" s="8"/>
      <c r="E132" s="8"/>
      <c r="F132" s="8"/>
      <c r="G132" s="8"/>
      <c r="H132" s="44"/>
      <c r="I132" s="2"/>
      <c r="J132" s="45"/>
      <c r="K132" s="28"/>
    </row>
    <row r="133" spans="2:11" s="46" customFormat="1" ht="12.75">
      <c r="B133" s="7"/>
      <c r="C133" s="8"/>
      <c r="D133" s="8"/>
      <c r="E133" s="8"/>
      <c r="F133" s="8"/>
      <c r="G133" s="8"/>
      <c r="H133" s="44"/>
      <c r="I133" s="2"/>
      <c r="J133" s="45"/>
      <c r="K133" s="28"/>
    </row>
    <row r="134" spans="2:11" s="46" customFormat="1" ht="12.75">
      <c r="B134" s="7"/>
      <c r="C134" s="8"/>
      <c r="D134" s="8"/>
      <c r="E134" s="8"/>
      <c r="F134" s="8"/>
      <c r="G134" s="8"/>
      <c r="H134" s="44"/>
      <c r="I134" s="2"/>
      <c r="J134" s="45"/>
      <c r="K134" s="28"/>
    </row>
    <row r="135" spans="2:11" s="46" customFormat="1" ht="12.75">
      <c r="B135" s="7"/>
      <c r="C135" s="8"/>
      <c r="D135" s="8"/>
      <c r="E135" s="8"/>
      <c r="F135" s="8"/>
      <c r="G135" s="8"/>
      <c r="H135" s="44"/>
      <c r="I135" s="2"/>
      <c r="J135" s="45"/>
      <c r="K135" s="28"/>
    </row>
    <row r="136" spans="2:11" s="46" customFormat="1" ht="12.75">
      <c r="B136" s="7"/>
      <c r="C136" s="8"/>
      <c r="D136" s="8"/>
      <c r="E136" s="8"/>
      <c r="F136" s="8"/>
      <c r="G136" s="8"/>
      <c r="H136" s="44"/>
      <c r="I136" s="2"/>
      <c r="J136" s="45"/>
      <c r="K136" s="28"/>
    </row>
    <row r="137" spans="2:11" s="46" customFormat="1" ht="12.75">
      <c r="B137" s="7"/>
      <c r="C137" s="8"/>
      <c r="D137" s="8"/>
      <c r="E137" s="8"/>
      <c r="F137" s="8"/>
      <c r="G137" s="8"/>
      <c r="H137" s="44"/>
      <c r="I137" s="2"/>
      <c r="J137" s="45"/>
      <c r="K137" s="28"/>
    </row>
    <row r="138" spans="2:11" s="32" customFormat="1" ht="12.75">
      <c r="B138" s="1"/>
      <c r="C138" s="1"/>
      <c r="D138" s="1"/>
      <c r="E138" s="1"/>
      <c r="F138" s="107"/>
      <c r="G138" s="1"/>
      <c r="H138" s="1"/>
      <c r="I138" s="1"/>
      <c r="J138" s="40"/>
      <c r="K138" s="28"/>
    </row>
    <row r="139" spans="2:11" s="76" customFormat="1" ht="12.75">
      <c r="B139" s="68" t="s">
        <v>78</v>
      </c>
      <c r="C139" s="68"/>
      <c r="D139" s="68"/>
      <c r="E139" s="68"/>
      <c r="F139" s="108"/>
      <c r="G139" s="68"/>
      <c r="H139" s="68"/>
      <c r="I139" s="68"/>
      <c r="J139" s="74">
        <f>SUM(J140:J145)</f>
        <v>0</v>
      </c>
      <c r="K139" s="70"/>
    </row>
    <row r="140" spans="2:11" s="46" customFormat="1" ht="12.75">
      <c r="B140" s="7"/>
      <c r="C140" s="8"/>
      <c r="D140" s="8"/>
      <c r="E140" s="8"/>
      <c r="F140" s="8"/>
      <c r="G140" s="8"/>
      <c r="H140" s="9"/>
      <c r="I140" s="2"/>
      <c r="J140" s="45"/>
      <c r="K140" s="28"/>
    </row>
    <row r="141" spans="2:11" s="46" customFormat="1" ht="12.75">
      <c r="B141" s="7"/>
      <c r="C141" s="8"/>
      <c r="D141" s="8"/>
      <c r="E141" s="8"/>
      <c r="F141" s="8"/>
      <c r="G141" s="8"/>
      <c r="H141" s="9"/>
      <c r="I141" s="2">
        <v>2000</v>
      </c>
      <c r="J141" s="57"/>
      <c r="K141" s="28"/>
    </row>
    <row r="142" spans="2:11" s="46" customFormat="1" ht="12.75">
      <c r="B142" s="7"/>
      <c r="C142" s="8"/>
      <c r="D142" s="8"/>
      <c r="E142" s="8"/>
      <c r="F142" s="8"/>
      <c r="G142" s="8"/>
      <c r="H142" s="9"/>
      <c r="I142" s="2"/>
      <c r="J142" s="45"/>
      <c r="K142" s="28"/>
    </row>
    <row r="143" spans="2:11" s="46" customFormat="1" ht="12.75">
      <c r="B143" s="7"/>
      <c r="C143" s="8"/>
      <c r="D143" s="8"/>
      <c r="E143" s="8"/>
      <c r="F143" s="8"/>
      <c r="G143" s="8"/>
      <c r="H143" s="9"/>
      <c r="I143" s="2"/>
      <c r="J143" s="45"/>
      <c r="K143" s="28"/>
    </row>
    <row r="144" spans="2:11" s="46" customFormat="1" ht="12.75">
      <c r="B144" s="7"/>
      <c r="C144" s="8"/>
      <c r="D144" s="8"/>
      <c r="E144" s="8"/>
      <c r="F144" s="8"/>
      <c r="G144" s="8"/>
      <c r="H144" s="9"/>
      <c r="I144" s="2"/>
      <c r="J144" s="45"/>
      <c r="K144" s="28"/>
    </row>
    <row r="145" spans="2:11" s="46" customFormat="1" ht="12.75">
      <c r="B145" s="7"/>
      <c r="C145" s="8"/>
      <c r="D145" s="8"/>
      <c r="E145" s="8"/>
      <c r="F145" s="8"/>
      <c r="G145" s="8"/>
      <c r="H145" s="9"/>
      <c r="I145" s="2"/>
      <c r="J145" s="45"/>
      <c r="K145" s="28"/>
    </row>
    <row r="146" spans="2:11" ht="12.75">
      <c r="B146" s="2"/>
      <c r="C146" s="2"/>
      <c r="D146" s="2"/>
      <c r="E146" s="2"/>
      <c r="F146" s="107"/>
      <c r="G146" s="2"/>
      <c r="H146" s="2"/>
      <c r="I146" s="2"/>
      <c r="J146" s="14"/>
      <c r="K146" s="28"/>
    </row>
    <row r="147" spans="2:11" s="76" customFormat="1" ht="12.75" outlineLevel="1">
      <c r="B147" s="68" t="s">
        <v>75</v>
      </c>
      <c r="C147" s="68"/>
      <c r="D147" s="68"/>
      <c r="E147" s="68"/>
      <c r="F147" s="92"/>
      <c r="G147" s="68"/>
      <c r="H147" s="68"/>
      <c r="I147" s="68"/>
      <c r="J147" s="74">
        <f>SUM(J148:J153)</f>
        <v>0</v>
      </c>
      <c r="K147" s="70"/>
    </row>
    <row r="148" spans="2:11" s="46" customFormat="1" ht="12.75" outlineLevel="1">
      <c r="B148" s="7"/>
      <c r="C148" s="8"/>
      <c r="D148" s="8"/>
      <c r="E148" s="8"/>
      <c r="F148" s="8"/>
      <c r="G148" s="8"/>
      <c r="H148" s="9"/>
      <c r="I148" s="2"/>
      <c r="J148" s="45"/>
      <c r="K148" s="28"/>
    </row>
    <row r="149" spans="2:11" s="46" customFormat="1" ht="12.75" outlineLevel="1">
      <c r="B149" s="7"/>
      <c r="C149" s="8"/>
      <c r="D149" s="8"/>
      <c r="E149" s="8"/>
      <c r="F149" s="8"/>
      <c r="G149" s="8"/>
      <c r="H149" s="9"/>
      <c r="I149" s="2"/>
      <c r="J149" s="45"/>
      <c r="K149" s="28"/>
    </row>
    <row r="150" spans="2:11" s="46" customFormat="1" ht="12.75" outlineLevel="1">
      <c r="B150" s="7"/>
      <c r="C150" s="8"/>
      <c r="D150" s="8"/>
      <c r="E150" s="8"/>
      <c r="F150" s="8"/>
      <c r="G150" s="8"/>
      <c r="H150" s="9"/>
      <c r="I150" s="2"/>
      <c r="J150" s="45"/>
      <c r="K150" s="28"/>
    </row>
    <row r="151" spans="2:11" s="46" customFormat="1" ht="12.75" outlineLevel="1">
      <c r="B151" s="7"/>
      <c r="C151" s="8"/>
      <c r="D151" s="8"/>
      <c r="E151" s="8"/>
      <c r="F151" s="8"/>
      <c r="G151" s="8"/>
      <c r="H151" s="9"/>
      <c r="I151" s="2"/>
      <c r="J151" s="45"/>
      <c r="K151" s="28"/>
    </row>
    <row r="152" spans="2:11" s="46" customFormat="1" ht="12.75" outlineLevel="1">
      <c r="B152" s="7"/>
      <c r="C152" s="8"/>
      <c r="D152" s="8"/>
      <c r="E152" s="8"/>
      <c r="F152" s="8"/>
      <c r="G152" s="8"/>
      <c r="H152" s="9"/>
      <c r="I152" s="2"/>
      <c r="J152" s="45"/>
      <c r="K152" s="28"/>
    </row>
    <row r="153" spans="2:11" s="46" customFormat="1" ht="12.75" outlineLevel="1">
      <c r="B153" s="7"/>
      <c r="C153" s="8"/>
      <c r="D153" s="8"/>
      <c r="E153" s="8"/>
      <c r="F153" s="8"/>
      <c r="G153" s="8"/>
      <c r="H153" s="9"/>
      <c r="I153" s="2"/>
      <c r="J153" s="45"/>
      <c r="K153" s="28"/>
    </row>
    <row r="154" spans="2:11" ht="12.75">
      <c r="B154" s="2"/>
      <c r="C154" s="2"/>
      <c r="D154" s="2"/>
      <c r="E154" s="2"/>
      <c r="F154" s="34"/>
      <c r="G154" s="2"/>
      <c r="H154" s="2"/>
      <c r="I154" s="2"/>
      <c r="J154" s="14"/>
      <c r="K154" s="28"/>
    </row>
    <row r="155" spans="2:11" s="76" customFormat="1" ht="12.75">
      <c r="B155" s="68" t="s">
        <v>76</v>
      </c>
      <c r="C155" s="68"/>
      <c r="D155" s="68"/>
      <c r="E155" s="68"/>
      <c r="F155" s="92"/>
      <c r="G155" s="68"/>
      <c r="H155" s="68"/>
      <c r="I155" s="68"/>
      <c r="J155" s="74">
        <f>SUM(J156:J159)</f>
        <v>0</v>
      </c>
      <c r="K155" s="70"/>
    </row>
    <row r="156" spans="2:11" s="46" customFormat="1" ht="12.75">
      <c r="B156" s="7"/>
      <c r="C156" s="8"/>
      <c r="D156" s="8"/>
      <c r="E156" s="8"/>
      <c r="F156" s="8"/>
      <c r="G156" s="8"/>
      <c r="H156" s="9"/>
      <c r="I156" s="2"/>
      <c r="J156" s="45"/>
      <c r="K156" s="28"/>
    </row>
    <row r="157" spans="2:11" s="46" customFormat="1" ht="12.75">
      <c r="B157" s="7"/>
      <c r="C157" s="8"/>
      <c r="D157" s="8"/>
      <c r="E157" s="8"/>
      <c r="F157" s="8"/>
      <c r="G157" s="8"/>
      <c r="H157" s="9"/>
      <c r="I157" s="2"/>
      <c r="J157" s="45"/>
      <c r="K157" s="28"/>
    </row>
    <row r="158" spans="2:11" s="46" customFormat="1" ht="12.75">
      <c r="B158" s="7"/>
      <c r="C158" s="8"/>
      <c r="D158" s="8"/>
      <c r="E158" s="8"/>
      <c r="F158" s="8"/>
      <c r="G158" s="8"/>
      <c r="H158" s="9"/>
      <c r="I158" s="2"/>
      <c r="J158" s="45"/>
      <c r="K158" s="28"/>
    </row>
    <row r="159" spans="2:11" s="46" customFormat="1" ht="12.75">
      <c r="B159" s="7"/>
      <c r="C159" s="8"/>
      <c r="D159" s="8"/>
      <c r="E159" s="8"/>
      <c r="F159" s="8"/>
      <c r="G159" s="8"/>
      <c r="H159" s="9"/>
      <c r="I159" s="2"/>
      <c r="J159" s="45"/>
      <c r="K159" s="28"/>
    </row>
    <row r="160" spans="2:11" ht="12.75">
      <c r="B160" s="2"/>
      <c r="C160" s="2"/>
      <c r="D160" s="2"/>
      <c r="E160" s="2"/>
      <c r="F160" s="28"/>
      <c r="G160" s="2"/>
      <c r="H160" s="2"/>
      <c r="I160" s="2"/>
      <c r="J160" s="14"/>
      <c r="K160" s="28"/>
    </row>
    <row r="161" spans="2:12" ht="12.75">
      <c r="B161" s="1" t="s">
        <v>23</v>
      </c>
      <c r="C161" s="1"/>
      <c r="D161" s="1"/>
      <c r="E161" s="75"/>
      <c r="F161" s="28"/>
      <c r="G161" s="1"/>
      <c r="H161" s="1"/>
      <c r="I161" s="1"/>
      <c r="J161" s="149">
        <f>SUM(J155,J147,J139,J127,J121,J115,J105,J99,J91,J89)</f>
        <v>0</v>
      </c>
      <c r="K161" s="50"/>
      <c r="L161" s="40"/>
    </row>
    <row r="162" spans="2:12" ht="12.75">
      <c r="B162" s="1" t="s">
        <v>121</v>
      </c>
      <c r="C162" s="1"/>
      <c r="D162" s="53">
        <v>0.276</v>
      </c>
      <c r="E162" s="41"/>
      <c r="F162" s="28"/>
      <c r="G162" s="154" t="s">
        <v>20</v>
      </c>
      <c r="H162" s="155">
        <f>SUM(H85)</f>
        <v>0</v>
      </c>
      <c r="I162" s="1"/>
      <c r="J162" s="14">
        <f>SUM(D162*H162)</f>
        <v>0</v>
      </c>
      <c r="K162" s="50"/>
      <c r="L162" s="40"/>
    </row>
    <row r="163" spans="2:12" ht="12.75">
      <c r="B163" s="1" t="s">
        <v>58</v>
      </c>
      <c r="C163" s="1"/>
      <c r="D163" s="1"/>
      <c r="E163" s="41"/>
      <c r="F163" s="28"/>
      <c r="G163" s="1"/>
      <c r="H163" s="1"/>
      <c r="I163" s="1"/>
      <c r="J163" s="14">
        <f>SUM(J155,J147)</f>
        <v>0</v>
      </c>
      <c r="K163" s="50"/>
      <c r="L163" s="40"/>
    </row>
    <row r="164" spans="2:12" s="32" customFormat="1" ht="12.75">
      <c r="B164" s="1" t="s">
        <v>59</v>
      </c>
      <c r="C164" s="1"/>
      <c r="D164" s="1"/>
      <c r="E164" s="27"/>
      <c r="F164" s="51"/>
      <c r="G164" s="1"/>
      <c r="H164" s="1"/>
      <c r="I164" s="1"/>
      <c r="J164" s="14">
        <f>SUM(J99)</f>
        <v>0</v>
      </c>
      <c r="K164" s="50"/>
      <c r="L164" s="40"/>
    </row>
    <row r="165" spans="2:12" s="32" customFormat="1" ht="12.75">
      <c r="B165" s="1" t="s">
        <v>56</v>
      </c>
      <c r="C165"/>
      <c r="D165" s="1"/>
      <c r="E165" s="3"/>
      <c r="F165" s="51"/>
      <c r="G165" s="1"/>
      <c r="H165" s="1"/>
      <c r="I165" s="1"/>
      <c r="J165" s="40">
        <f>SUM(J161-J162-J163-J164)</f>
        <v>0</v>
      </c>
      <c r="K165" s="52"/>
      <c r="L165" s="40"/>
    </row>
    <row r="166" spans="2:12" s="46" customFormat="1" ht="12.75">
      <c r="B166" s="1" t="s">
        <v>0</v>
      </c>
      <c r="C166" s="1"/>
      <c r="D166" s="1"/>
      <c r="E166"/>
      <c r="F166" s="28"/>
      <c r="G166" s="1"/>
      <c r="H166"/>
      <c r="I166" s="1"/>
      <c r="J166" s="40">
        <f>SUM(J167:J169)</f>
        <v>0</v>
      </c>
      <c r="K166" s="50"/>
      <c r="L166" s="40"/>
    </row>
    <row r="167" spans="2:12" s="46" customFormat="1" ht="12.75">
      <c r="B167" s="3"/>
      <c r="C167" s="3" t="s">
        <v>15</v>
      </c>
      <c r="D167" s="53">
        <v>0.08</v>
      </c>
      <c r="E167" s="3" t="s">
        <v>1</v>
      </c>
      <c r="F167" s="28"/>
      <c r="G167" s="154" t="s">
        <v>20</v>
      </c>
      <c r="H167" s="14">
        <f>SUM(J165)</f>
        <v>0</v>
      </c>
      <c r="I167" s="2"/>
      <c r="J167" s="14">
        <f>SUM(D167*H167)</f>
        <v>0</v>
      </c>
      <c r="K167" s="50"/>
      <c r="L167" s="14"/>
    </row>
    <row r="168" spans="2:12" s="46" customFormat="1" ht="12.75">
      <c r="B168"/>
      <c r="C168" s="3" t="s">
        <v>22</v>
      </c>
      <c r="D168"/>
      <c r="E168"/>
      <c r="F168" s="55"/>
      <c r="G168"/>
      <c r="H168"/>
      <c r="I168"/>
      <c r="J168"/>
      <c r="K168" s="50"/>
      <c r="L168"/>
    </row>
    <row r="169" spans="2:11" ht="12.75">
      <c r="B169" s="3"/>
      <c r="C169" s="3" t="s">
        <v>15</v>
      </c>
      <c r="D169" s="53">
        <v>0.08</v>
      </c>
      <c r="E169" s="14"/>
      <c r="F169" s="28"/>
      <c r="G169" s="154" t="s">
        <v>20</v>
      </c>
      <c r="H169" s="14">
        <f>SUM(J175)</f>
        <v>0</v>
      </c>
      <c r="I169" s="2"/>
      <c r="J169" s="14">
        <f>SUM(D169*H169)</f>
        <v>0</v>
      </c>
      <c r="K169" s="50"/>
    </row>
    <row r="170" spans="2:11" ht="12.75">
      <c r="B170" s="1" t="s">
        <v>2</v>
      </c>
      <c r="C170" s="1"/>
      <c r="D170" s="1"/>
      <c r="E170" s="1"/>
      <c r="F170" s="28"/>
      <c r="G170" s="1"/>
      <c r="H170" s="1"/>
      <c r="I170" s="1"/>
      <c r="J170" s="40">
        <f>SUM(J166,J161)</f>
        <v>0</v>
      </c>
      <c r="K170" s="50"/>
    </row>
    <row r="171" spans="2:11" ht="12.75">
      <c r="B171" s="2"/>
      <c r="C171" s="2"/>
      <c r="D171" s="2"/>
      <c r="E171" s="2"/>
      <c r="F171" s="34"/>
      <c r="G171" s="2"/>
      <c r="H171" s="2"/>
      <c r="I171" s="2"/>
      <c r="J171" s="14"/>
      <c r="K171" s="34"/>
    </row>
    <row r="172" spans="2:11" ht="12.75">
      <c r="B172" s="68" t="s">
        <v>3</v>
      </c>
      <c r="C172" s="69"/>
      <c r="D172" s="69"/>
      <c r="E172" s="120" t="s">
        <v>83</v>
      </c>
      <c r="F172" s="72"/>
      <c r="G172" s="69"/>
      <c r="H172" s="69"/>
      <c r="I172" s="2"/>
      <c r="J172" s="121">
        <f>SUM(J99)</f>
        <v>0</v>
      </c>
      <c r="K172" s="34"/>
    </row>
    <row r="173" spans="2:11" ht="12.75">
      <c r="B173" s="69"/>
      <c r="C173" s="69"/>
      <c r="D173" s="120" t="s">
        <v>295</v>
      </c>
      <c r="E173" s="120"/>
      <c r="F173" s="72"/>
      <c r="G173" s="69"/>
      <c r="H173" s="69"/>
      <c r="I173" s="2"/>
      <c r="J173" s="71"/>
      <c r="K173" s="34"/>
    </row>
    <row r="174" spans="2:11" ht="12.75">
      <c r="B174" s="69"/>
      <c r="C174" s="69"/>
      <c r="E174" s="120" t="s">
        <v>294</v>
      </c>
      <c r="F174" s="72"/>
      <c r="G174" s="69"/>
      <c r="H174" s="69"/>
      <c r="I174" s="2"/>
      <c r="J174" s="71"/>
      <c r="K174" s="34"/>
    </row>
    <row r="175" spans="2:11" s="16" customFormat="1" ht="12.75">
      <c r="B175" s="94"/>
      <c r="C175" s="94"/>
      <c r="D175" s="122"/>
      <c r="E175" s="94" t="s">
        <v>84</v>
      </c>
      <c r="F175" s="108"/>
      <c r="G175" s="94"/>
      <c r="H175" s="94"/>
      <c r="I175" s="17"/>
      <c r="J175" s="123">
        <f>SUM(J172-J174)</f>
        <v>0</v>
      </c>
      <c r="K175" s="48"/>
    </row>
  </sheetData>
  <mergeCells count="1">
    <mergeCell ref="G11:K11"/>
  </mergeCells>
  <printOptions/>
  <pageMargins left="0.25" right="0.25" top="0.5" bottom="0.55" header="0.5" footer="0"/>
  <pageSetup orientation="portrait" r:id="rId3"/>
  <headerFooter alignWithMargins="0">
    <oddFooter>&amp;C&amp;8&amp;P&amp;R&amp;8&amp;A &amp;D 
</oddFooter>
  </headerFooter>
  <legacyDrawing r:id="rId2"/>
</worksheet>
</file>

<file path=xl/worksheets/sheet8.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00390625" defaultRowHeight="12.75"/>
  <cols>
    <col min="1" max="1" width="28.75390625" style="129" customWidth="1"/>
    <col min="2" max="6" width="16.75390625" style="129" customWidth="1"/>
    <col min="7" max="7" width="17.75390625" style="129" customWidth="1"/>
    <col min="8" max="16384" width="9.125" style="129" customWidth="1"/>
  </cols>
  <sheetData>
    <row r="1" spans="1:7" ht="10.5" customHeight="1" thickTop="1">
      <c r="A1" s="126"/>
      <c r="B1" s="275" t="s">
        <v>85</v>
      </c>
      <c r="C1" s="275"/>
      <c r="D1" s="275"/>
      <c r="E1" s="276"/>
      <c r="F1" s="127"/>
      <c r="G1" s="128"/>
    </row>
    <row r="2" spans="1:7" ht="7.5" customHeight="1">
      <c r="A2" s="130"/>
      <c r="B2" s="277"/>
      <c r="C2" s="277"/>
      <c r="D2" s="277"/>
      <c r="E2" s="278"/>
      <c r="F2" s="279" t="s">
        <v>303</v>
      </c>
      <c r="G2" s="262"/>
    </row>
    <row r="3" spans="1:7" ht="10.5" customHeight="1">
      <c r="A3" s="130"/>
      <c r="B3" s="277" t="s">
        <v>86</v>
      </c>
      <c r="C3" s="277"/>
      <c r="D3" s="277"/>
      <c r="E3" s="278"/>
      <c r="F3" s="279"/>
      <c r="G3" s="262"/>
    </row>
    <row r="4" spans="1:7" ht="7.5" customHeight="1">
      <c r="A4" s="130"/>
      <c r="B4" s="277"/>
      <c r="C4" s="277"/>
      <c r="D4" s="277"/>
      <c r="E4" s="278"/>
      <c r="F4" s="279" t="s">
        <v>304</v>
      </c>
      <c r="G4" s="262"/>
    </row>
    <row r="5" spans="1:7" ht="10.5" customHeight="1">
      <c r="A5" s="130"/>
      <c r="B5" s="277" t="s">
        <v>87</v>
      </c>
      <c r="C5" s="277"/>
      <c r="D5" s="277"/>
      <c r="E5" s="278"/>
      <c r="F5" s="279"/>
      <c r="G5" s="262"/>
    </row>
    <row r="6" spans="1:7" ht="7.5" customHeight="1">
      <c r="A6" s="131"/>
      <c r="B6" s="263"/>
      <c r="C6" s="263"/>
      <c r="D6" s="263"/>
      <c r="E6" s="280"/>
      <c r="F6" s="132"/>
      <c r="G6" s="133"/>
    </row>
    <row r="7" spans="1:7" ht="47.25" customHeight="1" thickBot="1">
      <c r="A7" s="281" t="s">
        <v>88</v>
      </c>
      <c r="B7" s="282"/>
      <c r="C7" s="282"/>
      <c r="D7" s="283" t="s">
        <v>89</v>
      </c>
      <c r="E7" s="284"/>
      <c r="F7" s="284"/>
      <c r="G7" s="285"/>
    </row>
    <row r="8" spans="1:7" ht="15" thickTop="1">
      <c r="A8" s="286" t="s">
        <v>90</v>
      </c>
      <c r="B8" s="287"/>
      <c r="C8" s="287"/>
      <c r="D8" s="287"/>
      <c r="E8" s="287"/>
      <c r="F8" s="287"/>
      <c r="G8" s="288"/>
    </row>
    <row r="9" spans="1:7" ht="15" thickBot="1">
      <c r="A9" s="289" t="s">
        <v>91</v>
      </c>
      <c r="B9" s="290"/>
      <c r="C9" s="290"/>
      <c r="D9" s="290"/>
      <c r="E9" s="290"/>
      <c r="F9" s="290"/>
      <c r="G9" s="291"/>
    </row>
    <row r="10" spans="1:7" ht="16.5" thickTop="1">
      <c r="A10" s="134" t="s">
        <v>97</v>
      </c>
      <c r="B10" s="249" t="s">
        <v>92</v>
      </c>
      <c r="C10" s="249" t="s">
        <v>93</v>
      </c>
      <c r="D10" s="249" t="s">
        <v>94</v>
      </c>
      <c r="E10" s="249" t="s">
        <v>95</v>
      </c>
      <c r="F10" s="249" t="s">
        <v>96</v>
      </c>
      <c r="G10" s="250" t="s">
        <v>4</v>
      </c>
    </row>
    <row r="11" spans="1:7" ht="16.5" thickBot="1">
      <c r="A11" s="135"/>
      <c r="B11" s="251" t="s">
        <v>98</v>
      </c>
      <c r="C11" s="251" t="s">
        <v>99</v>
      </c>
      <c r="D11" s="251" t="s">
        <v>100</v>
      </c>
      <c r="E11" s="251" t="s">
        <v>101</v>
      </c>
      <c r="F11" s="251" t="s">
        <v>102</v>
      </c>
      <c r="G11" s="252" t="s">
        <v>103</v>
      </c>
    </row>
    <row r="12" spans="1:7" ht="22.5" customHeight="1" thickTop="1">
      <c r="A12" s="136" t="s">
        <v>104</v>
      </c>
      <c r="B12" s="137">
        <f>SUM('Year 1'!J79)</f>
        <v>0</v>
      </c>
      <c r="C12" s="137">
        <f>SUM('Year 2'!J79)</f>
        <v>0</v>
      </c>
      <c r="D12" s="137">
        <f>SUM('Year 3'!J79)</f>
        <v>0</v>
      </c>
      <c r="E12" s="137">
        <f>SUM('Year 4'!J79)</f>
        <v>0</v>
      </c>
      <c r="F12" s="137">
        <f>SUM('Year 5'!J79)</f>
        <v>0</v>
      </c>
      <c r="G12" s="138">
        <f aca="true" t="shared" si="0" ref="G12:G23">SUM(B12:F12)</f>
        <v>0</v>
      </c>
    </row>
    <row r="13" spans="1:7" ht="22.5" customHeight="1">
      <c r="A13" s="139" t="s">
        <v>105</v>
      </c>
      <c r="B13" s="140">
        <f>SUM('Year 1'!J88)</f>
        <v>0</v>
      </c>
      <c r="C13" s="140">
        <f>SUM('Year 2'!J88)</f>
        <v>0</v>
      </c>
      <c r="D13" s="140">
        <f>SUM('Year 3'!J88)</f>
        <v>0</v>
      </c>
      <c r="E13" s="140">
        <f>SUM('Year 4'!J88)</f>
        <v>0</v>
      </c>
      <c r="F13" s="140">
        <f>SUM('Year 5'!J88)</f>
        <v>0</v>
      </c>
      <c r="G13" s="141">
        <f t="shared" si="0"/>
        <v>0</v>
      </c>
    </row>
    <row r="14" spans="1:7" ht="22.5" customHeight="1">
      <c r="A14" s="139" t="s">
        <v>106</v>
      </c>
      <c r="B14" s="140">
        <f>SUM('Year 1'!J127)</f>
        <v>0</v>
      </c>
      <c r="C14" s="140">
        <f>SUM('Year 2'!J127)</f>
        <v>0</v>
      </c>
      <c r="D14" s="140">
        <f>SUM('Year 3'!J127)</f>
        <v>0</v>
      </c>
      <c r="E14" s="140">
        <f>SUM('Year 4'!J127)</f>
        <v>0</v>
      </c>
      <c r="F14" s="140">
        <f>SUM('Year 5'!J127)</f>
        <v>0</v>
      </c>
      <c r="G14" s="141">
        <f t="shared" si="0"/>
        <v>0</v>
      </c>
    </row>
    <row r="15" spans="1:7" ht="22.5" customHeight="1">
      <c r="A15" s="139" t="s">
        <v>107</v>
      </c>
      <c r="B15" s="140">
        <f>SUM('Year 1'!J155)</f>
        <v>0</v>
      </c>
      <c r="C15" s="140">
        <f>SUM('Year 2'!J155)</f>
        <v>0</v>
      </c>
      <c r="D15" s="140">
        <f>SUM('Year 3'!J155)</f>
        <v>0</v>
      </c>
      <c r="E15" s="140">
        <f>SUM('Year 4'!J155)</f>
        <v>0</v>
      </c>
      <c r="F15" s="140">
        <f>SUM('Year 5'!J155)</f>
        <v>0</v>
      </c>
      <c r="G15" s="141">
        <f t="shared" si="0"/>
        <v>0</v>
      </c>
    </row>
    <row r="16" spans="1:7" ht="22.5" customHeight="1">
      <c r="A16" s="139" t="s">
        <v>108</v>
      </c>
      <c r="B16" s="140">
        <f>SUM('Year 1'!J105,'Year 1'!J115,'Year 1'!J121)</f>
        <v>0</v>
      </c>
      <c r="C16" s="140">
        <f>SUM('Year 2'!J105,'Year 2'!J115,'Year 2'!J121)</f>
        <v>0</v>
      </c>
      <c r="D16" s="140">
        <f>SUM('Year 3'!J105,'Year 3'!J115,'Year 3'!J121)</f>
        <v>0</v>
      </c>
      <c r="E16" s="140">
        <f>SUM('Year 4'!J105,'Year 4'!J115,'Year 4'!J121)</f>
        <v>0</v>
      </c>
      <c r="F16" s="140">
        <f>SUM('Year 5'!J105,'Year 5'!J115,'Year 5'!J121)</f>
        <v>0</v>
      </c>
      <c r="G16" s="141">
        <f t="shared" si="0"/>
        <v>0</v>
      </c>
    </row>
    <row r="17" spans="1:7" ht="22.5" customHeight="1">
      <c r="A17" s="139" t="s">
        <v>109</v>
      </c>
      <c r="B17" s="140">
        <f>SUM('Year 1'!J99)</f>
        <v>0</v>
      </c>
      <c r="C17" s="140">
        <f>SUM('Year 2'!J99)</f>
        <v>0</v>
      </c>
      <c r="D17" s="140">
        <f>SUM('Year 3'!J99)</f>
        <v>0</v>
      </c>
      <c r="E17" s="140">
        <f>SUM('Year 4'!J99)</f>
        <v>0</v>
      </c>
      <c r="F17" s="140">
        <f>SUM('Year 5'!J99)</f>
        <v>0</v>
      </c>
      <c r="G17" s="141">
        <f t="shared" si="0"/>
        <v>0</v>
      </c>
    </row>
    <row r="18" spans="1:7" ht="22.5" customHeight="1">
      <c r="A18" s="139" t="s">
        <v>110</v>
      </c>
      <c r="B18" s="140">
        <v>0</v>
      </c>
      <c r="C18" s="140">
        <v>0</v>
      </c>
      <c r="D18" s="140">
        <v>0</v>
      </c>
      <c r="E18" s="140">
        <v>0</v>
      </c>
      <c r="F18" s="140">
        <v>0</v>
      </c>
      <c r="G18" s="141">
        <f t="shared" si="0"/>
        <v>0</v>
      </c>
    </row>
    <row r="19" spans="1:7" ht="22.5" customHeight="1">
      <c r="A19" s="139" t="s">
        <v>111</v>
      </c>
      <c r="B19" s="140">
        <f>SUM('Year 1'!J139+'Year 1'!J91)</f>
        <v>0</v>
      </c>
      <c r="C19" s="140">
        <f>SUM('Year 2'!J139+'Year 2'!J91)</f>
        <v>0</v>
      </c>
      <c r="D19" s="140">
        <f>SUM('Year 3'!J139+'Year 3'!J91)</f>
        <v>0</v>
      </c>
      <c r="E19" s="140">
        <f>SUM('Year 4'!J139+'Year 4'!J91)</f>
        <v>0</v>
      </c>
      <c r="F19" s="140">
        <f>SUM('Year 5'!J139+'Year 5'!J91)</f>
        <v>0</v>
      </c>
      <c r="G19" s="141">
        <f t="shared" si="0"/>
        <v>0</v>
      </c>
    </row>
    <row r="20" spans="1:7" ht="22.5" customHeight="1">
      <c r="A20" s="142" t="s">
        <v>112</v>
      </c>
      <c r="B20" s="140">
        <f>SUM(B12:B19)</f>
        <v>0</v>
      </c>
      <c r="C20" s="140">
        <f>SUM(C12:C19)</f>
        <v>0</v>
      </c>
      <c r="D20" s="140">
        <f>SUM(D12:D19)</f>
        <v>0</v>
      </c>
      <c r="E20" s="140">
        <f>SUM(E12:E19)</f>
        <v>0</v>
      </c>
      <c r="F20" s="140">
        <f>SUM(F12:F19)</f>
        <v>0</v>
      </c>
      <c r="G20" s="141">
        <f t="shared" si="0"/>
        <v>0</v>
      </c>
    </row>
    <row r="21" spans="1:7" ht="22.5" customHeight="1">
      <c r="A21" s="139" t="s">
        <v>113</v>
      </c>
      <c r="B21" s="140">
        <f>SUM('Year 1'!J166)</f>
        <v>0</v>
      </c>
      <c r="C21" s="140">
        <f>SUM('Year 2'!J166)</f>
        <v>0</v>
      </c>
      <c r="D21" s="140">
        <f>SUM('Year 3'!J166)</f>
        <v>0</v>
      </c>
      <c r="E21" s="140">
        <f>SUM('Year 4'!J166)</f>
        <v>0</v>
      </c>
      <c r="F21" s="140">
        <f>SUM('Year 5'!J166)</f>
        <v>0</v>
      </c>
      <c r="G21" s="141">
        <f t="shared" si="0"/>
        <v>0</v>
      </c>
    </row>
    <row r="22" spans="1:7" ht="22.5" customHeight="1">
      <c r="A22" s="139" t="s">
        <v>114</v>
      </c>
      <c r="B22" s="140">
        <f>SUM('Year 1'!J147)</f>
        <v>0</v>
      </c>
      <c r="C22" s="140">
        <f>SUM('Year 2'!J147)</f>
        <v>0</v>
      </c>
      <c r="D22" s="140">
        <f>SUM('Year 3'!J147)</f>
        <v>0</v>
      </c>
      <c r="E22" s="140">
        <f>SUM('Year 4'!J147)</f>
        <v>0</v>
      </c>
      <c r="F22" s="140">
        <f>SUM('Year 5'!J147)</f>
        <v>0</v>
      </c>
      <c r="G22" s="141">
        <f t="shared" si="0"/>
        <v>0</v>
      </c>
    </row>
    <row r="23" spans="1:7" ht="22.5" customHeight="1">
      <c r="A23" s="142" t="s">
        <v>115</v>
      </c>
      <c r="B23" s="140">
        <f>SUM(B20:B22)</f>
        <v>0</v>
      </c>
      <c r="C23" s="140">
        <f>SUM(C20:C22)</f>
        <v>0</v>
      </c>
      <c r="D23" s="140">
        <f>SUM(D20:D22)</f>
        <v>0</v>
      </c>
      <c r="E23" s="140">
        <f>SUM(E20:E22)</f>
        <v>0</v>
      </c>
      <c r="F23" s="140">
        <f>SUM(F20:F22)</f>
        <v>0</v>
      </c>
      <c r="G23" s="141">
        <f t="shared" si="0"/>
        <v>0</v>
      </c>
    </row>
    <row r="24" spans="1:7" s="248" customFormat="1" ht="14.25" customHeight="1">
      <c r="A24" s="292" t="s">
        <v>272</v>
      </c>
      <c r="B24" s="293"/>
      <c r="C24" s="293"/>
      <c r="D24" s="293"/>
      <c r="E24" s="293"/>
      <c r="F24" s="293"/>
      <c r="G24" s="294"/>
    </row>
    <row r="25" spans="1:7" s="248" customFormat="1" ht="14.25" customHeight="1">
      <c r="A25" s="295" t="s">
        <v>273</v>
      </c>
      <c r="B25" s="296"/>
      <c r="C25" s="296"/>
      <c r="D25" s="296"/>
      <c r="E25" s="296"/>
      <c r="F25" s="296"/>
      <c r="G25" s="297"/>
    </row>
    <row r="26" spans="1:7" s="248" customFormat="1" ht="14.25" customHeight="1">
      <c r="A26" s="295" t="s">
        <v>282</v>
      </c>
      <c r="B26" s="296"/>
      <c r="C26" s="296"/>
      <c r="D26" s="296"/>
      <c r="E26" s="296"/>
      <c r="F26" s="296"/>
      <c r="G26" s="297"/>
    </row>
    <row r="27" spans="1:7" s="248" customFormat="1" ht="14.25" customHeight="1">
      <c r="A27" s="295" t="s">
        <v>274</v>
      </c>
      <c r="B27" s="296"/>
      <c r="C27" s="296"/>
      <c r="D27" s="296"/>
      <c r="E27" s="296"/>
      <c r="F27" s="296"/>
      <c r="G27" s="297"/>
    </row>
    <row r="28" spans="1:7" s="248" customFormat="1" ht="14.25" customHeight="1">
      <c r="A28" s="295" t="s">
        <v>314</v>
      </c>
      <c r="B28" s="296"/>
      <c r="C28" s="296"/>
      <c r="D28" s="296"/>
      <c r="E28" s="296"/>
      <c r="F28" s="296"/>
      <c r="G28" s="297"/>
    </row>
    <row r="29" spans="1:7" s="248" customFormat="1" ht="14.25" customHeight="1">
      <c r="A29" s="295" t="s">
        <v>283</v>
      </c>
      <c r="B29" s="296"/>
      <c r="C29" s="296"/>
      <c r="D29" s="296"/>
      <c r="E29" s="296"/>
      <c r="F29" s="296"/>
      <c r="G29" s="297"/>
    </row>
    <row r="30" spans="1:7" s="248" customFormat="1" ht="14.25" customHeight="1">
      <c r="A30" s="295" t="s">
        <v>275</v>
      </c>
      <c r="B30" s="296"/>
      <c r="C30" s="296"/>
      <c r="D30" s="296"/>
      <c r="E30" s="296"/>
      <c r="F30" s="296"/>
      <c r="G30" s="297"/>
    </row>
    <row r="31" spans="1:7" s="248" customFormat="1" ht="18.75" customHeight="1" thickBot="1">
      <c r="A31" s="298" t="s">
        <v>284</v>
      </c>
      <c r="B31" s="299"/>
      <c r="C31" s="299"/>
      <c r="D31" s="299"/>
      <c r="E31" s="299"/>
      <c r="F31" s="299"/>
      <c r="G31" s="300"/>
    </row>
    <row r="32" spans="1:6" ht="13.5" thickTop="1">
      <c r="A32" s="129" t="s">
        <v>285</v>
      </c>
      <c r="B32" s="143"/>
      <c r="C32" s="143"/>
      <c r="D32" s="143"/>
      <c r="E32" s="143"/>
      <c r="F32" s="143"/>
    </row>
    <row r="33" spans="2:6" ht="12.75">
      <c r="B33" s="143"/>
      <c r="C33" s="143"/>
      <c r="D33" s="143"/>
      <c r="E33" s="143"/>
      <c r="F33" s="143"/>
    </row>
    <row r="34" spans="2:6" ht="12.75">
      <c r="B34" s="143"/>
      <c r="C34" s="143"/>
      <c r="D34" s="143"/>
      <c r="E34" s="143"/>
      <c r="F34" s="143"/>
    </row>
    <row r="35" spans="1:7" ht="12.75">
      <c r="A35" s="129" t="s">
        <v>116</v>
      </c>
      <c r="B35" s="144">
        <f>'Year 1'!J170-B23</f>
        <v>0</v>
      </c>
      <c r="C35" s="144">
        <f>SUM('Year 2'!J170-'ED form 524 summary'!C23)</f>
        <v>0</v>
      </c>
      <c r="D35" s="144">
        <f>SUM('Year 3'!J170-'ED form 524 summary'!D23)</f>
        <v>0</v>
      </c>
      <c r="E35" s="144">
        <f>SUM('Year 4'!J170-'ED form 524 summary'!E23)</f>
        <v>0</v>
      </c>
      <c r="F35" s="144">
        <f>SUM('Year 5'!J170-'ED form 524 summary'!F23)</f>
        <v>0</v>
      </c>
      <c r="G35" s="145">
        <f>SUM('Year 1'!J170+'Year 2'!J170+'Year 3'!J170+'Year 4'!J170+'Year 5'!J170)-G23</f>
        <v>0</v>
      </c>
    </row>
    <row r="36" ht="12.75">
      <c r="G36" s="145">
        <f>SUM(G12:G22)-G23-G20</f>
        <v>0</v>
      </c>
    </row>
  </sheetData>
  <mergeCells count="17">
    <mergeCell ref="A28:G28"/>
    <mergeCell ref="A29:G29"/>
    <mergeCell ref="A30:G30"/>
    <mergeCell ref="A31:G31"/>
    <mergeCell ref="A24:G24"/>
    <mergeCell ref="A25:G25"/>
    <mergeCell ref="A26:G26"/>
    <mergeCell ref="A27:G27"/>
    <mergeCell ref="A7:C7"/>
    <mergeCell ref="D7:G7"/>
    <mergeCell ref="A8:G8"/>
    <mergeCell ref="A9:G9"/>
    <mergeCell ref="B1:E2"/>
    <mergeCell ref="F2:G3"/>
    <mergeCell ref="B3:E4"/>
    <mergeCell ref="F4:G5"/>
    <mergeCell ref="B5:E6"/>
  </mergeCells>
  <printOptions/>
  <pageMargins left="0.5" right="0.5" top="0.5" bottom="0.25" header="0" footer="0"/>
  <pageSetup horizontalDpi="300" verticalDpi="300" orientation="landscape" r:id="rId2"/>
  <rowBreaks count="1" manualBreakCount="1">
    <brk id="32" max="255" man="1"/>
  </rowBreaks>
  <drawing r:id="rId1"/>
</worksheet>
</file>

<file path=xl/worksheets/sheet9.xml><?xml version="1.0" encoding="utf-8"?>
<worksheet xmlns="http://schemas.openxmlformats.org/spreadsheetml/2006/main" xmlns:r="http://schemas.openxmlformats.org/officeDocument/2006/relationships">
  <dimension ref="A1:J47"/>
  <sheetViews>
    <sheetView workbookViewId="0" topLeftCell="A1">
      <selection activeCell="A1" sqref="A1:D1"/>
    </sheetView>
  </sheetViews>
  <sheetFormatPr defaultColWidth="9.00390625" defaultRowHeight="12.75"/>
  <cols>
    <col min="1" max="2" width="17.75390625" style="129" customWidth="1"/>
    <col min="3" max="7" width="13.625" style="129" customWidth="1"/>
    <col min="8" max="16384" width="9.125" style="129" customWidth="1"/>
  </cols>
  <sheetData>
    <row r="1" spans="1:7" ht="57.75" customHeight="1" thickBot="1" thickTop="1">
      <c r="A1" s="301" t="s">
        <v>124</v>
      </c>
      <c r="B1" s="302"/>
      <c r="C1" s="302"/>
      <c r="D1" s="303"/>
      <c r="E1" s="304" t="s">
        <v>286</v>
      </c>
      <c r="F1" s="305"/>
      <c r="G1" s="305"/>
    </row>
    <row r="2" spans="1:7" ht="16.5" customHeight="1" thickBot="1" thickTop="1">
      <c r="A2" s="157" t="s">
        <v>125</v>
      </c>
      <c r="B2" s="157"/>
      <c r="C2" s="157"/>
      <c r="D2" s="157"/>
      <c r="E2" s="158" t="s">
        <v>126</v>
      </c>
      <c r="F2" s="158"/>
      <c r="G2" s="157"/>
    </row>
    <row r="3" spans="1:7" ht="12.75">
      <c r="A3" s="159" t="s">
        <v>127</v>
      </c>
      <c r="B3" s="160"/>
      <c r="C3" s="160"/>
      <c r="D3" s="161" t="s">
        <v>128</v>
      </c>
      <c r="E3" s="160"/>
      <c r="F3" s="162" t="s">
        <v>129</v>
      </c>
      <c r="G3" s="163"/>
    </row>
    <row r="4" spans="1:7" ht="13.5" thickBot="1">
      <c r="A4" s="164" t="s">
        <v>130</v>
      </c>
      <c r="B4" s="165"/>
      <c r="C4" s="166"/>
      <c r="D4" s="167" t="s">
        <v>131</v>
      </c>
      <c r="E4" s="166"/>
      <c r="F4" s="162"/>
      <c r="G4" s="163"/>
    </row>
    <row r="5" spans="1:7" s="163" customFormat="1" ht="11.25">
      <c r="A5" s="168" t="s">
        <v>132</v>
      </c>
      <c r="B5" s="160"/>
      <c r="C5" s="160"/>
      <c r="D5" s="160"/>
      <c r="E5" s="169" t="s">
        <v>133</v>
      </c>
      <c r="F5" s="162" t="s">
        <v>134</v>
      </c>
      <c r="G5" s="170"/>
    </row>
    <row r="6" spans="1:7" s="163" customFormat="1" ht="12" thickBot="1">
      <c r="A6" s="165" t="s">
        <v>135</v>
      </c>
      <c r="B6" s="164"/>
      <c r="C6" s="165"/>
      <c r="D6" s="165"/>
      <c r="E6" s="171"/>
      <c r="F6" s="167"/>
      <c r="G6" s="172"/>
    </row>
    <row r="7" spans="1:7" s="163" customFormat="1" ht="11.25">
      <c r="A7" s="159" t="s">
        <v>136</v>
      </c>
      <c r="B7" s="160"/>
      <c r="C7" s="160"/>
      <c r="D7" s="161" t="s">
        <v>137</v>
      </c>
      <c r="E7" s="160"/>
      <c r="F7" s="160"/>
      <c r="G7" s="170"/>
    </row>
    <row r="8" spans="1:7" s="163" customFormat="1" ht="12" thickBot="1">
      <c r="A8" s="173"/>
      <c r="B8" s="160"/>
      <c r="C8" s="173"/>
      <c r="D8" s="174" t="s">
        <v>138</v>
      </c>
      <c r="E8" s="173"/>
      <c r="F8" s="173"/>
      <c r="G8" s="175"/>
    </row>
    <row r="9" spans="1:10" s="179" customFormat="1" ht="39" thickTop="1">
      <c r="A9" s="306" t="s">
        <v>139</v>
      </c>
      <c r="B9" s="307"/>
      <c r="C9" s="176" t="s">
        <v>140</v>
      </c>
      <c r="D9" s="176" t="s">
        <v>141</v>
      </c>
      <c r="E9" s="176" t="s">
        <v>142</v>
      </c>
      <c r="F9" s="176" t="s">
        <v>143</v>
      </c>
      <c r="G9" s="177" t="s">
        <v>144</v>
      </c>
      <c r="H9" s="178"/>
      <c r="I9" s="178"/>
      <c r="J9" s="178"/>
    </row>
    <row r="10" spans="1:7" ht="15" customHeight="1">
      <c r="A10" s="180" t="s">
        <v>145</v>
      </c>
      <c r="B10" s="181"/>
      <c r="C10" s="182">
        <f>SUM('Year 1'!J79+'Year 2'!J79+'Year 3'!J79+'Year 4'!J79+'Year 5'!J79)-'ADE 701d'!C11</f>
        <v>0</v>
      </c>
      <c r="D10" s="182"/>
      <c r="E10" s="182"/>
      <c r="F10" s="182"/>
      <c r="G10" s="183">
        <f>SUM(C10+D10-F10)</f>
        <v>0</v>
      </c>
    </row>
    <row r="11" spans="1:7" ht="15" customHeight="1">
      <c r="A11" s="180" t="s">
        <v>146</v>
      </c>
      <c r="B11" s="181"/>
      <c r="C11" s="182">
        <f>SUM('Year 1'!J42:J46,'Year 1'!J73:J74)+SUM('Year 2'!J42:J46,'Year 2'!J73:J74)+SUM('Year 3'!J42:J46,'Year 3'!J73:J74)+SUM('Year 4'!J42:J46,'Year 4'!J73:J74)+SUM('Year 5'!J42:J46,'Year 5'!J73:J74)</f>
        <v>0</v>
      </c>
      <c r="D11" s="182"/>
      <c r="E11" s="182"/>
      <c r="F11" s="182"/>
      <c r="G11" s="183">
        <f aca="true" t="shared" si="0" ref="G11:G25">SUM(C11+D11-F11)</f>
        <v>0</v>
      </c>
    </row>
    <row r="12" spans="1:7" ht="15" customHeight="1">
      <c r="A12" s="184" t="s">
        <v>147</v>
      </c>
      <c r="B12" s="180"/>
      <c r="C12" s="182">
        <f>SUM('Year 1'!J88+'Year 2'!J88+'Year 3'!J88+'Year 4'!J88+'Year 5'!J88)</f>
        <v>0</v>
      </c>
      <c r="D12" s="182"/>
      <c r="E12" s="182"/>
      <c r="F12" s="182"/>
      <c r="G12" s="183">
        <f t="shared" si="0"/>
        <v>0</v>
      </c>
    </row>
    <row r="13" spans="1:7" ht="15" customHeight="1">
      <c r="A13" s="184" t="s">
        <v>148</v>
      </c>
      <c r="B13" s="180"/>
      <c r="C13" s="182">
        <f>SUM('Year 1'!J127+'Year 2'!J127+'Year 3'!J127+'Year 4'!J127+'Year 5'!J127)</f>
        <v>0</v>
      </c>
      <c r="D13" s="182"/>
      <c r="E13" s="182"/>
      <c r="F13" s="182"/>
      <c r="G13" s="183">
        <f t="shared" si="0"/>
        <v>0</v>
      </c>
    </row>
    <row r="14" spans="1:7" ht="15" customHeight="1">
      <c r="A14" s="180" t="s">
        <v>149</v>
      </c>
      <c r="B14" s="181"/>
      <c r="C14" s="182">
        <f>SUM('Year 1'!J105+'Year 2'!J105+'Year 3'!J105+'Year 4'!J105+'Year 5'!J105)</f>
        <v>0</v>
      </c>
      <c r="D14" s="182"/>
      <c r="E14" s="182"/>
      <c r="F14" s="182"/>
      <c r="G14" s="183">
        <f t="shared" si="0"/>
        <v>0</v>
      </c>
    </row>
    <row r="15" spans="1:7" ht="15" customHeight="1">
      <c r="A15" s="180" t="s">
        <v>150</v>
      </c>
      <c r="B15" s="181"/>
      <c r="C15" s="182">
        <f>SUM('Year 1'!J91+'Year 1'!J99+'Year 2'!J91+'Year 2'!J99+'Year 3'!J91+'Year 3'!J99+'Year 4'!J91+'Year 4'!J99+'Year 5'!J91+'Year 5'!J99)</f>
        <v>0</v>
      </c>
      <c r="D15" s="182"/>
      <c r="E15" s="182"/>
      <c r="F15" s="182"/>
      <c r="G15" s="183">
        <f t="shared" si="0"/>
        <v>0</v>
      </c>
    </row>
    <row r="16" spans="1:7" ht="15" customHeight="1">
      <c r="A16" s="184" t="s">
        <v>151</v>
      </c>
      <c r="B16" s="180"/>
      <c r="C16" s="182">
        <f>SUM('Year 1'!J147+'Year 2'!J147+'Year 3'!J147+'Year 4'!J147+'Year 5'!J147)</f>
        <v>0</v>
      </c>
      <c r="D16" s="182"/>
      <c r="E16" s="182"/>
      <c r="F16" s="182"/>
      <c r="G16" s="183">
        <f t="shared" si="0"/>
        <v>0</v>
      </c>
    </row>
    <row r="17" spans="1:7" ht="15" customHeight="1">
      <c r="A17" s="180" t="s">
        <v>152</v>
      </c>
      <c r="B17" s="181"/>
      <c r="C17" s="182">
        <f>SUM('Year 1'!J115+'Year 2'!J115+'Year 3'!J115+'Year 4'!J115+'Year 5'!J115)</f>
        <v>0</v>
      </c>
      <c r="D17" s="182"/>
      <c r="E17" s="182"/>
      <c r="F17" s="182"/>
      <c r="G17" s="183">
        <f t="shared" si="0"/>
        <v>0</v>
      </c>
    </row>
    <row r="18" spans="1:7" ht="15" customHeight="1">
      <c r="A18" s="180" t="s">
        <v>153</v>
      </c>
      <c r="B18" s="181"/>
      <c r="C18" s="182">
        <f>SUM('Year 1'!J121+'Year 2'!J121+'Year 3'!J121+'Year 4'!J121+'Year 5'!J121)</f>
        <v>0</v>
      </c>
      <c r="D18" s="182"/>
      <c r="E18" s="182"/>
      <c r="F18" s="182"/>
      <c r="G18" s="183">
        <f t="shared" si="0"/>
        <v>0</v>
      </c>
    </row>
    <row r="19" spans="1:7" ht="15" customHeight="1">
      <c r="A19" s="180" t="s">
        <v>154</v>
      </c>
      <c r="B19" s="181"/>
      <c r="C19" s="182">
        <f>SUM('Year 1'!J139+'Year 2'!J139+'Year 3'!J139+'Year 4'!J139+'Year 5'!J139)</f>
        <v>0</v>
      </c>
      <c r="D19" s="182"/>
      <c r="E19" s="182"/>
      <c r="F19" s="182"/>
      <c r="G19" s="183">
        <f t="shared" si="0"/>
        <v>0</v>
      </c>
    </row>
    <row r="20" spans="1:7" ht="15" customHeight="1">
      <c r="A20" s="180" t="s">
        <v>155</v>
      </c>
      <c r="B20" s="180"/>
      <c r="C20" s="182">
        <f>SUM(C10:C19)</f>
        <v>0</v>
      </c>
      <c r="D20" s="182">
        <f>SUM(D10:D19)</f>
        <v>0</v>
      </c>
      <c r="E20" s="182">
        <f>SUM(E10:E19)</f>
        <v>0</v>
      </c>
      <c r="F20" s="182">
        <f>SUM(F10:F19)</f>
        <v>0</v>
      </c>
      <c r="G20" s="183">
        <f t="shared" si="0"/>
        <v>0</v>
      </c>
    </row>
    <row r="21" spans="1:7" ht="15" customHeight="1">
      <c r="A21" s="184" t="s">
        <v>156</v>
      </c>
      <c r="B21" s="185" t="s">
        <v>157</v>
      </c>
      <c r="C21" s="182">
        <f>SUM(C20)*0.08</f>
        <v>0</v>
      </c>
      <c r="D21" s="182">
        <f>SUM(D20)*0.08</f>
        <v>0</v>
      </c>
      <c r="E21" s="182">
        <f>SUM(E20)*0.08</f>
        <v>0</v>
      </c>
      <c r="F21" s="182">
        <f>SUM(F20)*0.08</f>
        <v>0</v>
      </c>
      <c r="G21" s="183">
        <f t="shared" si="0"/>
        <v>0</v>
      </c>
    </row>
    <row r="22" spans="1:8" ht="15" customHeight="1">
      <c r="A22" s="184" t="s">
        <v>158</v>
      </c>
      <c r="B22" s="180"/>
      <c r="C22" s="182">
        <f>SUM('Year 1'!J155+'Year 2'!J156+'Year 3'!J155+'Year 4'!J155+'Year 5'!J155)</f>
        <v>0</v>
      </c>
      <c r="D22" s="182"/>
      <c r="E22" s="182"/>
      <c r="F22" s="182"/>
      <c r="G22" s="183">
        <f t="shared" si="0"/>
        <v>0</v>
      </c>
      <c r="H22" s="206" t="s">
        <v>116</v>
      </c>
    </row>
    <row r="23" spans="1:8" ht="15" customHeight="1">
      <c r="A23" s="180" t="s">
        <v>159</v>
      </c>
      <c r="B23" s="181"/>
      <c r="C23" s="182">
        <f>SUM(C20:C22)</f>
        <v>0</v>
      </c>
      <c r="D23" s="182">
        <f>SUM(D20:D22)</f>
        <v>0</v>
      </c>
      <c r="E23" s="182">
        <f>SUM(E20:E22)</f>
        <v>0</v>
      </c>
      <c r="F23" s="182">
        <f>SUM(F20:F22)</f>
        <v>0</v>
      </c>
      <c r="G23" s="183">
        <f t="shared" si="0"/>
        <v>0</v>
      </c>
      <c r="H23" s="145">
        <f>SUM('Year 1'!J170+'Year 2'!J170+'Year 3'!J170+'Year 4'!J170+'Year 5'!J170)-'ADE 701d'!C23</f>
        <v>0</v>
      </c>
    </row>
    <row r="24" spans="1:7" ht="15" customHeight="1">
      <c r="A24" s="180" t="s">
        <v>160</v>
      </c>
      <c r="B24" s="181"/>
      <c r="C24" s="182"/>
      <c r="D24" s="182"/>
      <c r="E24" s="182"/>
      <c r="F24" s="182"/>
      <c r="G24" s="183">
        <f t="shared" si="0"/>
        <v>0</v>
      </c>
    </row>
    <row r="25" spans="1:7" ht="15" customHeight="1">
      <c r="A25" s="180" t="s">
        <v>161</v>
      </c>
      <c r="B25" s="186"/>
      <c r="C25" s="187"/>
      <c r="D25" s="187"/>
      <c r="E25" s="187"/>
      <c r="F25" s="187"/>
      <c r="G25" s="187">
        <f t="shared" si="0"/>
        <v>0</v>
      </c>
    </row>
    <row r="26" spans="1:7" ht="13.5" thickBot="1">
      <c r="A26" s="188" t="s">
        <v>162</v>
      </c>
      <c r="B26" s="188"/>
      <c r="C26" s="189"/>
      <c r="D26" s="189"/>
      <c r="E26" s="189"/>
      <c r="F26" s="189"/>
      <c r="G26" s="189"/>
    </row>
    <row r="27" spans="1:7" ht="13.5" thickTop="1">
      <c r="A27" s="190" t="s">
        <v>163</v>
      </c>
      <c r="B27" s="191"/>
      <c r="G27" s="143"/>
    </row>
    <row r="28" spans="1:2" ht="12.75">
      <c r="A28" s="192" t="s">
        <v>164</v>
      </c>
      <c r="B28" s="193"/>
    </row>
    <row r="30" spans="1:7" ht="12.75">
      <c r="A30" s="194"/>
      <c r="B30" s="194"/>
      <c r="C30" s="195" t="s">
        <v>165</v>
      </c>
      <c r="D30" s="196"/>
      <c r="F30" s="194"/>
      <c r="G30" s="194"/>
    </row>
    <row r="31" spans="1:7" ht="13.5" thickBot="1">
      <c r="A31" s="197" t="s">
        <v>166</v>
      </c>
      <c r="B31" s="197"/>
      <c r="C31" s="198"/>
      <c r="D31" s="198"/>
      <c r="E31" s="198"/>
      <c r="F31" s="197" t="s">
        <v>167</v>
      </c>
      <c r="G31" s="197"/>
    </row>
    <row r="32" spans="1:6" ht="13.5" thickTop="1">
      <c r="A32" s="129" t="s">
        <v>168</v>
      </c>
      <c r="F32" s="129" t="s">
        <v>169</v>
      </c>
    </row>
    <row r="33" ht="12.75">
      <c r="F33" s="129" t="s">
        <v>169</v>
      </c>
    </row>
    <row r="34" spans="1:6" ht="12.75">
      <c r="A34" s="199" t="s">
        <v>170</v>
      </c>
      <c r="B34" s="199"/>
      <c r="C34" s="199"/>
      <c r="D34" s="199"/>
      <c r="E34" s="199"/>
      <c r="F34" s="199"/>
    </row>
    <row r="35" spans="1:6" ht="12.75">
      <c r="A35" s="199"/>
      <c r="B35" s="199"/>
      <c r="C35" s="199"/>
      <c r="D35" s="199"/>
      <c r="E35" s="199"/>
      <c r="F35" s="199"/>
    </row>
    <row r="36" spans="1:7" ht="17.25" customHeight="1" thickBot="1">
      <c r="A36" s="200" t="s">
        <v>171</v>
      </c>
      <c r="B36" s="201"/>
      <c r="C36" s="201"/>
      <c r="D36" s="201"/>
      <c r="E36" s="201"/>
      <c r="F36" s="201"/>
      <c r="G36" s="198"/>
    </row>
    <row r="37" spans="1:5" ht="13.5" thickTop="1">
      <c r="A37" s="191" t="s">
        <v>172</v>
      </c>
      <c r="B37" s="191"/>
      <c r="E37" s="129" t="s">
        <v>173</v>
      </c>
    </row>
    <row r="38" spans="1:5" ht="18" customHeight="1">
      <c r="A38" s="308" t="s">
        <v>174</v>
      </c>
      <c r="B38" s="308"/>
      <c r="C38" s="202" t="s">
        <v>175</v>
      </c>
      <c r="E38" s="202" t="s">
        <v>175</v>
      </c>
    </row>
    <row r="39" spans="1:6" ht="18" customHeight="1">
      <c r="A39" s="129" t="s">
        <v>176</v>
      </c>
      <c r="B39" s="129" t="s">
        <v>177</v>
      </c>
      <c r="C39" s="203" t="s">
        <v>178</v>
      </c>
      <c r="D39" s="129" t="s">
        <v>179</v>
      </c>
      <c r="E39" s="203" t="s">
        <v>178</v>
      </c>
      <c r="F39" s="129" t="s">
        <v>179</v>
      </c>
    </row>
    <row r="40" spans="1:6" ht="12.75">
      <c r="A40" s="129" t="s">
        <v>180</v>
      </c>
      <c r="B40" s="129" t="s">
        <v>181</v>
      </c>
      <c r="C40" s="203" t="s">
        <v>182</v>
      </c>
      <c r="D40" s="129" t="s">
        <v>183</v>
      </c>
      <c r="E40" s="203" t="s">
        <v>182</v>
      </c>
      <c r="F40" s="129" t="s">
        <v>183</v>
      </c>
    </row>
    <row r="41" spans="1:6" ht="12.75">
      <c r="A41" s="129" t="s">
        <v>184</v>
      </c>
      <c r="B41" s="129" t="s">
        <v>185</v>
      </c>
      <c r="C41" s="203" t="s">
        <v>186</v>
      </c>
      <c r="D41" s="129" t="s">
        <v>187</v>
      </c>
      <c r="E41" s="203" t="s">
        <v>186</v>
      </c>
      <c r="F41" s="129" t="s">
        <v>187</v>
      </c>
    </row>
    <row r="42" spans="1:6" ht="12.75">
      <c r="A42" s="129" t="s">
        <v>188</v>
      </c>
      <c r="B42" s="129" t="s">
        <v>189</v>
      </c>
      <c r="C42" s="203" t="s">
        <v>190</v>
      </c>
      <c r="D42" s="129" t="s">
        <v>191</v>
      </c>
      <c r="E42" s="203" t="s">
        <v>190</v>
      </c>
      <c r="F42" s="129" t="s">
        <v>191</v>
      </c>
    </row>
    <row r="43" spans="1:6" ht="12.75">
      <c r="A43" s="129" t="s">
        <v>192</v>
      </c>
      <c r="B43" s="129" t="s">
        <v>193</v>
      </c>
      <c r="C43" s="203" t="s">
        <v>194</v>
      </c>
      <c r="D43" s="129" t="s">
        <v>195</v>
      </c>
      <c r="E43" s="203" t="s">
        <v>194</v>
      </c>
      <c r="F43" s="129" t="s">
        <v>195</v>
      </c>
    </row>
    <row r="44" spans="1:6" ht="12.75">
      <c r="A44" s="129" t="s">
        <v>196</v>
      </c>
      <c r="B44" s="129" t="s">
        <v>197</v>
      </c>
      <c r="C44" s="203" t="s">
        <v>198</v>
      </c>
      <c r="D44" s="129" t="s">
        <v>199</v>
      </c>
      <c r="E44" s="203" t="s">
        <v>198</v>
      </c>
      <c r="F44" s="129" t="s">
        <v>200</v>
      </c>
    </row>
    <row r="45" spans="1:6" ht="12.75">
      <c r="A45" s="204" t="s">
        <v>37</v>
      </c>
      <c r="B45" s="129" t="s">
        <v>201</v>
      </c>
      <c r="C45" s="205" t="s">
        <v>37</v>
      </c>
      <c r="D45" s="129" t="s">
        <v>202</v>
      </c>
      <c r="E45" s="205" t="s">
        <v>37</v>
      </c>
      <c r="F45" s="129" t="s">
        <v>169</v>
      </c>
    </row>
    <row r="46" ht="8.25" customHeight="1"/>
    <row r="47" ht="12.75">
      <c r="A47" s="163" t="s">
        <v>203</v>
      </c>
    </row>
  </sheetData>
  <mergeCells count="4">
    <mergeCell ref="A1:D1"/>
    <mergeCell ref="E1:G1"/>
    <mergeCell ref="A9:B9"/>
    <mergeCell ref="A38:B38"/>
  </mergeCells>
  <printOptions/>
  <pageMargins left="0.25" right="0" top="0.5" bottom="0.5" header="0" footer="0"/>
  <pageSetup horizontalDpi="300" verticalDpi="300" orientation="portrait" r:id="rId3"/>
  <headerFooter alignWithMargins="0">
    <oddFooter>&amp;R&amp;6&amp;F &amp;A &amp;D</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Susan Johnson</dc:creator>
  <cp:keywords/>
  <dc:description/>
  <cp:lastModifiedBy> Pat Robinson</cp:lastModifiedBy>
  <cp:lastPrinted>2010-04-07T16:39:03Z</cp:lastPrinted>
  <dcterms:created xsi:type="dcterms:W3CDTF">1998-08-17T20:18:29Z</dcterms:created>
  <dcterms:modified xsi:type="dcterms:W3CDTF">2010-04-07T21:06:06Z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